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mhcluke\Desktop\"/>
    </mc:Choice>
  </mc:AlternateContent>
  <xr:revisionPtr revIDLastSave="0" documentId="8_{6CE3C516-2AF7-4E0B-87CF-C44A24968D4D}" xr6:coauthVersionLast="45" xr6:coauthVersionMax="45" xr10:uidLastSave="{00000000-0000-0000-0000-000000000000}"/>
  <bookViews>
    <workbookView xWindow="-108" yWindow="-108" windowWidth="23256" windowHeight="12576" activeTab="3" xr2:uid="{A89F790F-C84A-4A17-A469-25C4171761A9}"/>
  </bookViews>
  <sheets>
    <sheet name="Calc for clients " sheetId="2" r:id="rId1"/>
    <sheet name="tie out wages" sheetId="4" r:id="rId2"/>
    <sheet name="Documents needed" sheetId="5" r:id="rId3"/>
    <sheet name="Example calc."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9" i="3" l="1"/>
  <c r="B117" i="3" s="1"/>
  <c r="B139" i="3"/>
  <c r="B116" i="3"/>
  <c r="B118" i="2"/>
  <c r="B116" i="2"/>
  <c r="B115" i="2"/>
  <c r="K51" i="2" l="1"/>
  <c r="C16" i="4" l="1"/>
  <c r="B39" i="2" l="1"/>
  <c r="D51" i="2" l="1"/>
  <c r="E52" i="3" l="1"/>
  <c r="F52" i="3"/>
  <c r="G52" i="3"/>
  <c r="H52" i="3"/>
  <c r="I52" i="3"/>
  <c r="J52" i="3"/>
  <c r="K52" i="3"/>
  <c r="L52" i="3"/>
  <c r="D52" i="3"/>
  <c r="M51" i="2"/>
  <c r="L51" i="2"/>
  <c r="J51" i="2"/>
  <c r="I51" i="2"/>
  <c r="H51" i="2"/>
  <c r="G51" i="2"/>
  <c r="F51" i="2"/>
  <c r="E51" i="2"/>
  <c r="B149" i="2" l="1"/>
  <c r="B153" i="2" s="1"/>
  <c r="B151" i="3"/>
  <c r="B155" i="3" s="1"/>
  <c r="B147" i="3"/>
  <c r="B146" i="3"/>
  <c r="B145" i="3"/>
  <c r="B145" i="2"/>
  <c r="B144" i="2"/>
  <c r="B143" i="2"/>
  <c r="F129" i="3" l="1"/>
  <c r="E129" i="3"/>
  <c r="B109" i="3" s="1"/>
  <c r="D129" i="3"/>
  <c r="C129" i="3"/>
  <c r="B107" i="3" s="1"/>
  <c r="B129" i="3"/>
  <c r="B106" i="3" s="1"/>
  <c r="B110" i="3"/>
  <c r="B108" i="3"/>
  <c r="B102" i="3"/>
  <c r="B73" i="3"/>
  <c r="B51" i="3"/>
  <c r="B50" i="3"/>
  <c r="B49" i="3"/>
  <c r="B48" i="3"/>
  <c r="B47" i="3"/>
  <c r="B46" i="3"/>
  <c r="B45" i="3"/>
  <c r="B44" i="3"/>
  <c r="B43" i="3"/>
  <c r="B42" i="3"/>
  <c r="B41" i="3"/>
  <c r="B40" i="3"/>
  <c r="C137" i="2"/>
  <c r="B137" i="2"/>
  <c r="F128" i="2"/>
  <c r="B109" i="2" s="1"/>
  <c r="E128" i="2"/>
  <c r="B108" i="2" s="1"/>
  <c r="D128" i="2"/>
  <c r="B107" i="2" s="1"/>
  <c r="C128" i="2"/>
  <c r="B106" i="2" s="1"/>
  <c r="B128" i="2"/>
  <c r="B105" i="2" s="1"/>
  <c r="B111" i="2" s="1"/>
  <c r="B101" i="2"/>
  <c r="B72" i="2"/>
  <c r="B50" i="2"/>
  <c r="B49" i="2"/>
  <c r="B48" i="2"/>
  <c r="B47" i="2"/>
  <c r="B46" i="2"/>
  <c r="B45" i="2"/>
  <c r="B44" i="2"/>
  <c r="B43" i="2"/>
  <c r="B42" i="2"/>
  <c r="B41" i="2"/>
  <c r="B40" i="2"/>
  <c r="B53" i="2" l="1"/>
  <c r="B55" i="2" s="1"/>
  <c r="B59" i="2" s="1"/>
  <c r="B74" i="2" s="1"/>
  <c r="B54" i="3"/>
  <c r="B56" i="3" s="1"/>
  <c r="B60" i="3" s="1"/>
  <c r="B75" i="3" s="1"/>
  <c r="B119" i="3"/>
  <c r="E109" i="3" s="1"/>
  <c r="B112" i="3"/>
  <c r="B76" i="3" l="1"/>
  <c r="E107" i="3" s="1"/>
  <c r="E149" i="3" s="1"/>
  <c r="B75" i="2"/>
  <c r="E108" i="2" l="1"/>
  <c r="E149" i="2" s="1"/>
  <c r="E106" i="2"/>
  <c r="E147" i="2" s="1"/>
  <c r="E151" i="3"/>
</calcChain>
</file>

<file path=xl/sharedStrings.xml><?xml version="1.0" encoding="utf-8"?>
<sst xmlns="http://schemas.openxmlformats.org/spreadsheetml/2006/main" count="370" uniqueCount="179">
  <si>
    <t xml:space="preserve">March 2020 </t>
  </si>
  <si>
    <t>February 2020</t>
  </si>
  <si>
    <t>January 2020</t>
  </si>
  <si>
    <t>December 2019</t>
  </si>
  <si>
    <t>November 2019</t>
  </si>
  <si>
    <t>October 2019</t>
  </si>
  <si>
    <t>September 2019</t>
  </si>
  <si>
    <t>August 2019</t>
  </si>
  <si>
    <t>July 2019</t>
  </si>
  <si>
    <t>June 2019</t>
  </si>
  <si>
    <t>May 2019</t>
  </si>
  <si>
    <t>April 2019</t>
  </si>
  <si>
    <t>Total Monthly payroll</t>
  </si>
  <si>
    <t>Calculated monthly average payroll</t>
  </si>
  <si>
    <t xml:space="preserve">CARES Act / Payroll protection program </t>
  </si>
  <si>
    <t xml:space="preserve">or </t>
  </si>
  <si>
    <t>$10 million</t>
  </si>
  <si>
    <t>Maximum allowed loan</t>
  </si>
  <si>
    <t>Average monthly payroll for the previous 12 months before the date of the loan, multiplied by 2.5.</t>
  </si>
  <si>
    <t>Allowable loan based on payroll calculation</t>
  </si>
  <si>
    <t>1. Payroll costs</t>
  </si>
  <si>
    <t>2. Mortgage Interest</t>
  </si>
  <si>
    <t>3. Rent obligations</t>
  </si>
  <si>
    <t>4. Covered utility payment</t>
  </si>
  <si>
    <t xml:space="preserve">Week 1 </t>
  </si>
  <si>
    <t>Week 2</t>
  </si>
  <si>
    <t>Week 3</t>
  </si>
  <si>
    <t>Week 4</t>
  </si>
  <si>
    <t>Week 5</t>
  </si>
  <si>
    <t>Week 6</t>
  </si>
  <si>
    <t>Week 7</t>
  </si>
  <si>
    <t>Week 8</t>
  </si>
  <si>
    <t>Total Employees</t>
  </si>
  <si>
    <t>Calculated average</t>
  </si>
  <si>
    <t>Month</t>
  </si>
  <si>
    <t xml:space="preserve">February 2019 </t>
  </si>
  <si>
    <t>March 2019</t>
  </si>
  <si>
    <t xml:space="preserve">May 2019 </t>
  </si>
  <si>
    <t>Amount of the reduction will be the total of the loan taken multiplied by:</t>
  </si>
  <si>
    <t>Potential forgiveness using option A</t>
  </si>
  <si>
    <t>Potential forgiveness using option B</t>
  </si>
  <si>
    <t xml:space="preserve">There is a provision, however, that reduces the amount that may be forgiven if the employer either: </t>
  </si>
  <si>
    <t>In a move designed to keep small businesses afloat, the CARES Act provides that businesses with fewer than 500 employees — including sole proprietors and nonprofits—</t>
  </si>
  <si>
    <t xml:space="preserve"> will have access to nearly $350 billion in loans under Section 7 of the Small Business Act during the “covered period,” which runs from February 15, 2020 through June 30, 2020. </t>
  </si>
  <si>
    <t xml:space="preserve">A separate section of the CARES Act calls for a portion of the aforementioned paycheck protection loans to be forgiven on a tax-free basis.  on the date of the loan: </t>
  </si>
  <si>
    <t>The amount to be forgiven is the sum of the following payments made by the borrower during the 8-week period beginning</t>
  </si>
  <si>
    <r>
      <t>Loan Forgiveness of Paycheck Protection Loans</t>
    </r>
    <r>
      <rPr>
        <b/>
        <sz val="10.5"/>
        <color rgb="FF333333"/>
        <rFont val="Work Sans"/>
      </rPr>
      <t xml:space="preserve"> </t>
    </r>
  </si>
  <si>
    <t>An eligible recipient of the above loan will be eligible for forgiveness of the debt on the covered loan in an amount equal to the sum of the following costs incurred and payments made during the covered period</t>
  </si>
  <si>
    <t xml:space="preserve">Payroll costs do not include, however: </t>
  </si>
  <si>
    <t xml:space="preserve">Payroll costs, in turn, are the sum of the following: </t>
  </si>
  <si>
    <t>Compensation for employees who live outside of US</t>
  </si>
  <si>
    <t>Qualified sick leave for which credit is allowed under the relief act</t>
  </si>
  <si>
    <t>Covered period after loan</t>
  </si>
  <si>
    <t>cost incurred for 8 weeks</t>
  </si>
  <si>
    <t>Loan amount</t>
  </si>
  <si>
    <t>A</t>
  </si>
  <si>
    <t>B</t>
  </si>
  <si>
    <t>Forgivable loan</t>
  </si>
  <si>
    <t>A-B</t>
  </si>
  <si>
    <t>See an example of the below calculation on the example tab</t>
  </si>
  <si>
    <t xml:space="preserve"> The average number of full-time equivalent employees per month during the covered period divided by either (at election of borrower)</t>
  </si>
  <si>
    <t>C</t>
  </si>
  <si>
    <t>D</t>
  </si>
  <si>
    <t>E</t>
  </si>
  <si>
    <t>F</t>
  </si>
  <si>
    <t>G</t>
  </si>
  <si>
    <t>Payroll 1</t>
  </si>
  <si>
    <t>Payroll 2</t>
  </si>
  <si>
    <t>Payroll 3</t>
  </si>
  <si>
    <t>Payroll 4</t>
  </si>
  <si>
    <t>H</t>
  </si>
  <si>
    <t>I</t>
  </si>
  <si>
    <t>Average full time monthly employees for option A</t>
  </si>
  <si>
    <t>Average full time monthly employees for option B</t>
  </si>
  <si>
    <t xml:space="preserve">       A. The average number of full time equivalent employees for each payroll per month employed from February 15, 2019 through June 30, 2019 or </t>
  </si>
  <si>
    <t xml:space="preserve">       B. The average number of full time equivalent employees for each payroll per month employed from January 1, 2020 through Feb 29, 2020</t>
  </si>
  <si>
    <t xml:space="preserve">commission, income, net earnings from self- employment, or similar compensation and that is in an amount that is not more </t>
  </si>
  <si>
    <t>1. Salary, wage, commission, or similar compensation paid to employee or owner</t>
  </si>
  <si>
    <t>6. Payment of any retirement benefits, or</t>
  </si>
  <si>
    <t xml:space="preserve">4. Allowance for dismissal or separation, </t>
  </si>
  <si>
    <t>2. Taxes imposed or withheld under chapters 21, 22, or 24 of the Internal Revenue Code of 1986 during the covered period</t>
  </si>
  <si>
    <t>3. Any compensation of an employee whose principal place of residence is outside of the United States</t>
  </si>
  <si>
    <t xml:space="preserve">4. Qualified sick leave wages for which a credit is allowed under section 7003 of the Families First Coronavirus Response Act </t>
  </si>
  <si>
    <t>Assume that the loan will be taken out in April 2020</t>
  </si>
  <si>
    <t>3. Payment for vacation, parental, family, medical, or sick leave</t>
  </si>
  <si>
    <t xml:space="preserve">1. Reduces its workforce during the 8-week covered period when compared to other periods in either 2019 or 2020, or </t>
  </si>
  <si>
    <t xml:space="preserve">2. Reduces the salary or wages paid to an employee who had earned less than $100,000 in annualized salary by more than 25% during the covered period. </t>
  </si>
  <si>
    <t>5. Payment required for the provisions of group health care benefits, including insurance premiums;</t>
  </si>
  <si>
    <r>
      <t>Loan Forgiveness of Paycheck Protection Loans</t>
    </r>
    <r>
      <rPr>
        <b/>
        <sz val="10.5"/>
        <color rgb="FF333333"/>
        <rFont val="Calibri"/>
        <family val="2"/>
        <scheme val="minor"/>
      </rPr>
      <t xml:space="preserve"> </t>
    </r>
  </si>
  <si>
    <t xml:space="preserve">8. The sum of payments of any compensation to or income  of  a  sole  proprietor  or independent contractor that is a wage, </t>
  </si>
  <si>
    <t xml:space="preserve">Loan proceeds can be used to pay payroll costs (including owner salaries), mortgage interest, rent obligations (including related party, only if the agreement was in place before 2/15/2020), </t>
  </si>
  <si>
    <t xml:space="preserve">and utilities. The loans, which are referred to as “paycheck protection loans” and are fully guaranteed by the federal government through December 31, 2020 </t>
  </si>
  <si>
    <t xml:space="preserve">(returning to an 85% guarantee for loans greater than $150,000 after that date), are generally limited to the LESSER OF: </t>
  </si>
  <si>
    <t>by 25% of total salary or wages or more of the employee during the most recent full quarter during employment before the loan origination date</t>
  </si>
  <si>
    <t>2. Reduces the wages paid to any employee who did not receive during any single pay period in 2019 wages at an annualized rate of $100,000</t>
  </si>
  <si>
    <t>Monthly payroll</t>
  </si>
  <si>
    <t>Semi-monthly payroll</t>
  </si>
  <si>
    <t>Weekly</t>
  </si>
  <si>
    <t>25% of Q1 payroll</t>
  </si>
  <si>
    <t>Wages annualized to $100,000 based on pay frequency</t>
  </si>
  <si>
    <t>Total Q1 for employees described above:</t>
  </si>
  <si>
    <t>Reduction in total wages for employees</t>
  </si>
  <si>
    <t>described above</t>
  </si>
  <si>
    <t xml:space="preserve">Calculation for reduction based on number 1 </t>
  </si>
  <si>
    <t xml:space="preserve">Calculation for reduction based on number 2. </t>
  </si>
  <si>
    <t>2. Payment of cash tips, or equivalent</t>
  </si>
  <si>
    <t xml:space="preserve"> </t>
  </si>
  <si>
    <t>Reconcile wages to payroll reports</t>
  </si>
  <si>
    <t>Total wages 2019 w-3</t>
  </si>
  <si>
    <t>less Q1 2019 wages per form 941</t>
  </si>
  <si>
    <t>Add Q1 2020 wages per form 941</t>
  </si>
  <si>
    <t>Less any allowances added to W2 (I.E. vehicle allowance, owners insurance, ETC.)</t>
  </si>
  <si>
    <t>FINANCIAL DATA NEEDED - 7(a) SBA LOAN AND FORGIVENESS UNDER THE CARES ACT</t>
  </si>
  <si>
    <t>Checklist of Documentation Required</t>
  </si>
  <si>
    <t>rev 3/28/20</t>
  </si>
  <si>
    <t>The SBA loans under Section 1102 of the CARES Act (sometimes referred to as "7(a) Loans") which are eligible for forgiveness</t>
  </si>
  <si>
    <t>are available to employers with less than 500 employees.  Such loans will be handled through the client's lender (bank) and</t>
  </si>
  <si>
    <t>guaranteed 100% by the SBA.  These are non-recourse loans.</t>
  </si>
  <si>
    <t>Banks will need the following financial information in order to process the SBA loan application:</t>
  </si>
  <si>
    <t>This information will be needed to present to the bank to apply for the loan:</t>
  </si>
  <si>
    <t>1)</t>
  </si>
  <si>
    <t xml:space="preserve">Copies of payroll tax reports file with the IRS (including Forms 941, 940, state income and unemployment </t>
  </si>
  <si>
    <t xml:space="preserve">tax filing reports) for the entire year of 2019 and first quarter of 2020 (if available) should be presented. </t>
  </si>
  <si>
    <t>2)</t>
  </si>
  <si>
    <t>Copies of payroll reports for each pay period for the preceding 12 months.  Such reports should include</t>
  </si>
  <si>
    <t xml:space="preserve">gross wages including PTO (which might include vacation, sick, and other PTO).  This includes payroll </t>
  </si>
  <si>
    <t>reports through the pay period preceding the origination of the SBA loan.</t>
  </si>
  <si>
    <t>3)</t>
  </si>
  <si>
    <t>Documentation reflecting the health insurance premiums paid by the company under a group health plan</t>
  </si>
  <si>
    <t xml:space="preserve">including owners of the company for the immediately preceding 12 months prior to the date of the SBA </t>
  </si>
  <si>
    <t xml:space="preserve">loan origination.  Copies of the monthly invoices should suffice. </t>
  </si>
  <si>
    <t>4)</t>
  </si>
  <si>
    <t>Documentation of all retirement plan funding by the employer for the immediately preceding 12 months.</t>
  </si>
  <si>
    <t>Copies of workpapers, schedules and remittances to the retirement plan administrator should be sufficient.</t>
  </si>
  <si>
    <t xml:space="preserve">This information will be needed to present to the bank or SBA for Loan Forgiveness: </t>
  </si>
  <si>
    <t xml:space="preserve">tax filing reports) for the  8 week period following the original of the loan.  </t>
  </si>
  <si>
    <t xml:space="preserve">Copies of payroll reports for each pay period for the 8 week period following the origination of the loan.  </t>
  </si>
  <si>
    <t xml:space="preserve">Gross wages including PTO (which might include vacation, sick, and other PTO) should be reflected.   </t>
  </si>
  <si>
    <t xml:space="preserve">including owners of the company for the 8 week period following the origination of the loan should be  </t>
  </si>
  <si>
    <t xml:space="preserve">provided.  Copies of the monthly invoices should suffice. </t>
  </si>
  <si>
    <t xml:space="preserve">Documentation of all retirement plan funding by the employer for the 8 weeks following the origination of </t>
  </si>
  <si>
    <t>loan should be sufficient.  Copies of workpapers, schedules and remittances to the retirement plan</t>
  </si>
  <si>
    <t xml:space="preserve">administrator should be available.  </t>
  </si>
  <si>
    <t>5)</t>
  </si>
  <si>
    <t>Copies of all lease agreements for real estate and tangible personal property should be presented along with</t>
  </si>
  <si>
    <t xml:space="preserve">proof of payment during the 8 week period following the loan origination date. </t>
  </si>
  <si>
    <t>6)</t>
  </si>
  <si>
    <t>Copies of all statement of interest paid on debt obligations incurred prior to February 15, 2020 indicating</t>
  </si>
  <si>
    <t>payment amounts and proof of payment for the 8 week period following the loan origination date.</t>
  </si>
  <si>
    <t>7)</t>
  </si>
  <si>
    <t>Copies of cancelled checks, statements or other evidence of utilities paid during the "covered period" for the</t>
  </si>
  <si>
    <t>8 week period following the loan origination date.</t>
  </si>
  <si>
    <t>IMPORTANT NOTES:</t>
  </si>
  <si>
    <t>Each lender may require more or less information.  In addition, each borrower will need to make a certification that the</t>
  </si>
  <si>
    <t>documentation is true and correct, the amount for which forgiveness is being requested was used to make payments to</t>
  </si>
  <si>
    <t>retain employees and to make interest payments on covered mortgage obligations, covered rent obligations and covered</t>
  </si>
  <si>
    <t>utility payments.  In addition, the SBA may request further information.  There will be NO forgiveness of the documentation</t>
  </si>
  <si>
    <t xml:space="preserve">is not presented. The SBA will render a decision within 60 days after receipt of an application for forgiveness.  The amount of </t>
  </si>
  <si>
    <t xml:space="preserve">any loan forgiveness under this program is NOT taxable income. </t>
  </si>
  <si>
    <t>1. Payroll costs - see allowable above</t>
  </si>
  <si>
    <t>Should agree to sum of cells D51 - F51 on calc. for clients tab</t>
  </si>
  <si>
    <t>7. Payment of state or local tax assessed on the compensation of employees (i.e. state unemployment taxes or local taxes paid by employer), and</t>
  </si>
  <si>
    <t>Employer portion Healthcare benefits, including premiums</t>
  </si>
  <si>
    <t xml:space="preserve">Employer portion State and local payroll taxes </t>
  </si>
  <si>
    <t>Employer portion Retirement benefits</t>
  </si>
  <si>
    <t>Maximum amount of loan</t>
  </si>
  <si>
    <t>Enter payroll information in gray cells below - information can either be by month or in total. - Enter all amounts as positive</t>
  </si>
  <si>
    <t>Amounts included in 4th quarter for life insurance, personal use auto, etc.</t>
  </si>
  <si>
    <t xml:space="preserve">To determine estimated forgivable amount, use estimates. Actual numbers will be used for final forgivable amount. </t>
  </si>
  <si>
    <t xml:space="preserve">Gross wages before any withholdings   </t>
  </si>
  <si>
    <t>Cash tips / equivalents (not necessary to split out if included in gross wage column)</t>
  </si>
  <si>
    <t>Vacation, parental, medical, or sick leave (not necessary to split out if included in gross wage column)</t>
  </si>
  <si>
    <t>Months -  Please consult with your bank before completing. Act uses base below, application uses calendar 2019</t>
  </si>
  <si>
    <t>© Mize CPAs Inc. 2020</t>
  </si>
  <si>
    <t>Last updated 4/1/20 @ 9:53am</t>
  </si>
  <si>
    <t>than $100,000 in 1 year, as prorated for the covered period and any employer paid benefits included in columns G, H, and I below.</t>
  </si>
  <si>
    <t>Payroll costs in excess of $100,000 including salaries and employer paid benefits (columns G,H,I) per employee</t>
  </si>
  <si>
    <t>1. The total payroll cost of any individual in excess of $100,000 as prorated for the covered period. Including compensation and employer paid benefits included in columns G, H, and I below.</t>
  </si>
  <si>
    <t>Last updated 4/1/20 @ 1:06pm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</si>
</sst>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43" formatCode="_(* #,##0.00_);_(* \(#,##0.00\);_(* &quot;-&quot;??_);_(@_)"/>
    <numFmt numFmtId="164" formatCode="_(* #,##0.0_);_(* \(#,##0.0\);_(* &quot;-&quot;??_);_(@_)"/>
    <numFmt numFmtId="165" formatCode="_(&quot;$&quot;* #,##0_);_(&quot;$&quot;* \(#,##0\);_(&quot;$&quot;* &quot;-&quot;??_);_(@_)"/>
  </numFmts>
  <fonts count="13">
    <font>
      <sz val="11"/>
      <color theme="1"/>
      <name val="Calibri"/>
      <family val="2"/>
      <scheme val="minor"/>
    </font>
    <font>
      <sz val="11"/>
      <color theme="1"/>
      <name val="Calibri"/>
      <family val="2"/>
      <scheme val="minor"/>
    </font>
    <font>
      <b/>
      <sz val="11"/>
      <color theme="1"/>
      <name val="Calibri"/>
      <family val="2"/>
      <scheme val="minor"/>
    </font>
    <font>
      <b/>
      <i/>
      <sz val="10.5"/>
      <color rgb="FF333333"/>
      <name val="Work Sans"/>
    </font>
    <font>
      <b/>
      <sz val="10.5"/>
      <color rgb="FF333333"/>
      <name val="Work Sans"/>
    </font>
    <font>
      <b/>
      <sz val="11"/>
      <name val="Calibri"/>
      <family val="2"/>
      <scheme val="minor"/>
    </font>
    <font>
      <b/>
      <i/>
      <sz val="10.5"/>
      <color rgb="FF333333"/>
      <name val="Calibri"/>
      <family val="2"/>
      <scheme val="minor"/>
    </font>
    <font>
      <b/>
      <sz val="10.5"/>
      <color rgb="FF333333"/>
      <name val="Calibri"/>
      <family val="2"/>
      <scheme val="minor"/>
    </font>
    <font>
      <b/>
      <sz val="12"/>
      <color theme="1"/>
      <name val="Calibri"/>
      <family val="2"/>
      <scheme val="minor"/>
    </font>
    <font>
      <i/>
      <sz val="8"/>
      <color theme="1"/>
      <name val="Calibri"/>
      <family val="2"/>
      <scheme val="minor"/>
    </font>
    <font>
      <b/>
      <u val="singleAccounting"/>
      <sz val="12"/>
      <color theme="1"/>
      <name val="Calibri"/>
      <family val="2"/>
      <scheme val="minor"/>
    </font>
    <font>
      <i/>
      <sz val="11"/>
      <color theme="1"/>
      <name val="Calibri"/>
      <family val="2"/>
      <scheme val="minor"/>
    </font>
    <font>
      <sz val="1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7">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99">
    <xf numFmtId="0" fontId="0" fillId="0" borderId="0" xfId="0"/>
    <xf numFmtId="49" fontId="0" fillId="0" borderId="0" xfId="0" applyNumberFormat="1"/>
    <xf numFmtId="0" fontId="2" fillId="0" borderId="0" xfId="0" applyFont="1"/>
    <xf numFmtId="6" fontId="0" fillId="0" borderId="0" xfId="0" applyNumberFormat="1" applyAlignment="1">
      <alignment vertical="center"/>
    </xf>
    <xf numFmtId="44" fontId="0" fillId="0" borderId="0" xfId="1" applyFont="1"/>
    <xf numFmtId="44" fontId="0" fillId="0" borderId="2" xfId="1" applyFont="1" applyBorder="1"/>
    <xf numFmtId="164" fontId="0" fillId="0" borderId="3" xfId="0" applyNumberFormat="1" applyBorder="1"/>
    <xf numFmtId="0" fontId="0" fillId="0" borderId="0" xfId="0" applyAlignment="1">
      <alignment horizontal="right"/>
    </xf>
    <xf numFmtId="0" fontId="0" fillId="2" borderId="0" xfId="0" applyFill="1"/>
    <xf numFmtId="0" fontId="0" fillId="0" borderId="2" xfId="0" applyBorder="1"/>
    <xf numFmtId="0" fontId="0" fillId="0" borderId="0" xfId="0" applyFill="1" applyBorder="1" applyAlignment="1">
      <alignment wrapText="1"/>
    </xf>
    <xf numFmtId="0" fontId="0" fillId="0" borderId="0" xfId="0" applyFill="1"/>
    <xf numFmtId="0" fontId="3" fillId="0" borderId="0" xfId="0" applyFont="1" applyFill="1" applyAlignment="1">
      <alignment vertical="center"/>
    </xf>
    <xf numFmtId="0" fontId="0" fillId="0" borderId="1" xfId="0" applyBorder="1"/>
    <xf numFmtId="0" fontId="0" fillId="0" borderId="0" xfId="0" applyBorder="1"/>
    <xf numFmtId="44" fontId="0" fillId="0" borderId="0" xfId="0" applyNumberFormat="1"/>
    <xf numFmtId="44" fontId="0" fillId="0" borderId="1" xfId="0" applyNumberFormat="1" applyBorder="1"/>
    <xf numFmtId="6" fontId="0" fillId="0" borderId="0" xfId="0" applyNumberFormat="1" applyFont="1" applyAlignment="1">
      <alignment vertical="center"/>
    </xf>
    <xf numFmtId="0" fontId="0" fillId="2" borderId="1" xfId="0" applyFill="1" applyBorder="1"/>
    <xf numFmtId="0" fontId="0" fillId="0" borderId="1" xfId="0" applyFill="1" applyBorder="1" applyAlignment="1">
      <alignment horizontal="center" wrapText="1"/>
    </xf>
    <xf numFmtId="49" fontId="0" fillId="0" borderId="1" xfId="0" applyNumberFormat="1" applyBorder="1" applyAlignment="1">
      <alignment horizontal="center"/>
    </xf>
    <xf numFmtId="0" fontId="5" fillId="0" borderId="0" xfId="0" applyFont="1"/>
    <xf numFmtId="0" fontId="5" fillId="0" borderId="0" xfId="0" applyFont="1" applyAlignment="1">
      <alignment horizontal="center"/>
    </xf>
    <xf numFmtId="0" fontId="5" fillId="0" borderId="0" xfId="0" applyFont="1" applyFill="1" applyBorder="1" applyAlignment="1">
      <alignment horizontal="center" wrapText="1"/>
    </xf>
    <xf numFmtId="0" fontId="0" fillId="0" borderId="0" xfId="0" applyAlignment="1"/>
    <xf numFmtId="0" fontId="0" fillId="0" borderId="0" xfId="0" applyFont="1"/>
    <xf numFmtId="0" fontId="0" fillId="0" borderId="0" xfId="0" applyFont="1" applyFill="1" applyBorder="1" applyAlignment="1">
      <alignment wrapText="1"/>
    </xf>
    <xf numFmtId="0" fontId="0" fillId="0" borderId="1" xfId="0" applyFont="1" applyFill="1" applyBorder="1" applyAlignment="1">
      <alignment horizontal="center" wrapText="1"/>
    </xf>
    <xf numFmtId="0" fontId="0" fillId="0" borderId="0" xfId="0" applyFont="1" applyFill="1"/>
    <xf numFmtId="49" fontId="0" fillId="0" borderId="0" xfId="0" applyNumberFormat="1" applyFont="1"/>
    <xf numFmtId="164" fontId="0" fillId="0" borderId="3" xfId="0" applyNumberFormat="1" applyFont="1" applyBorder="1"/>
    <xf numFmtId="0" fontId="6" fillId="0" borderId="0" xfId="0" applyFont="1" applyFill="1" applyAlignment="1">
      <alignment vertical="center"/>
    </xf>
    <xf numFmtId="44" fontId="0" fillId="0" borderId="0" xfId="0" applyNumberFormat="1" applyFont="1"/>
    <xf numFmtId="44" fontId="0" fillId="0" borderId="1" xfId="0" applyNumberFormat="1" applyFont="1" applyBorder="1"/>
    <xf numFmtId="0" fontId="0" fillId="0" borderId="0" xfId="0" applyFont="1" applyBorder="1"/>
    <xf numFmtId="0" fontId="0" fillId="0" borderId="1" xfId="0" applyFont="1" applyBorder="1"/>
    <xf numFmtId="0" fontId="0" fillId="0" borderId="0" xfId="0" applyFont="1" applyAlignment="1">
      <alignment horizontal="right"/>
    </xf>
    <xf numFmtId="0" fontId="0" fillId="2" borderId="0" xfId="0" applyFont="1" applyFill="1"/>
    <xf numFmtId="0" fontId="0" fillId="0" borderId="0" xfId="0" applyFont="1" applyAlignment="1"/>
    <xf numFmtId="49" fontId="0" fillId="0" borderId="1" xfId="0" applyNumberFormat="1" applyFont="1" applyBorder="1" applyAlignment="1">
      <alignment horizontal="center"/>
    </xf>
    <xf numFmtId="0" fontId="0" fillId="2" borderId="1" xfId="0" applyFont="1" applyFill="1" applyBorder="1"/>
    <xf numFmtId="43" fontId="0" fillId="0" borderId="0" xfId="2" applyFont="1"/>
    <xf numFmtId="0" fontId="0" fillId="0" borderId="0" xfId="0" applyFont="1" applyAlignment="1">
      <alignment horizontal="left"/>
    </xf>
    <xf numFmtId="44" fontId="0" fillId="0" borderId="2" xfId="0" applyNumberFormat="1" applyFont="1" applyBorder="1"/>
    <xf numFmtId="0" fontId="0" fillId="0" borderId="0" xfId="0" applyFont="1" applyFill="1" applyBorder="1" applyAlignment="1"/>
    <xf numFmtId="43" fontId="9" fillId="0" borderId="0" xfId="2" applyFont="1"/>
    <xf numFmtId="43" fontId="10" fillId="0" borderId="0" xfId="2" applyFont="1" applyAlignment="1">
      <alignment horizontal="center"/>
    </xf>
    <xf numFmtId="43" fontId="0" fillId="0" borderId="5" xfId="2" applyFont="1" applyBorder="1"/>
    <xf numFmtId="43" fontId="0" fillId="0" borderId="6" xfId="2" applyFont="1" applyBorder="1"/>
    <xf numFmtId="43" fontId="2" fillId="0" borderId="0" xfId="2" applyFont="1" applyBorder="1" applyAlignment="1">
      <alignment horizontal="center" vertical="center"/>
    </xf>
    <xf numFmtId="43" fontId="0" fillId="0" borderId="0" xfId="2" applyFont="1" applyBorder="1"/>
    <xf numFmtId="43" fontId="0" fillId="0" borderId="0" xfId="2" applyFont="1" applyBorder="1" applyAlignment="1">
      <alignment horizontal="center" vertical="center"/>
    </xf>
    <xf numFmtId="44" fontId="0" fillId="0" borderId="0" xfId="1" applyFont="1" applyFill="1" applyBorder="1"/>
    <xf numFmtId="44" fontId="0" fillId="0" borderId="2" xfId="1" applyNumberFormat="1" applyFont="1" applyBorder="1"/>
    <xf numFmtId="43" fontId="0" fillId="3" borderId="0" xfId="2" applyFont="1" applyFill="1"/>
    <xf numFmtId="43" fontId="0" fillId="0" borderId="1" xfId="2" applyFont="1" applyBorder="1"/>
    <xf numFmtId="43" fontId="0" fillId="0" borderId="0" xfId="0" applyNumberFormat="1"/>
    <xf numFmtId="0" fontId="0" fillId="0" borderId="0" xfId="0" applyFont="1" applyFill="1" applyBorder="1" applyAlignment="1">
      <alignment horizontal="center" wrapText="1"/>
    </xf>
    <xf numFmtId="0" fontId="0" fillId="0" borderId="1" xfId="0" applyFont="1" applyFill="1" applyBorder="1" applyAlignment="1">
      <alignment horizontal="center" wrapText="1"/>
    </xf>
    <xf numFmtId="0" fontId="0" fillId="4" borderId="0" xfId="0" applyFont="1" applyFill="1"/>
    <xf numFmtId="0" fontId="0" fillId="4" borderId="0" xfId="0" applyFont="1" applyFill="1" applyBorder="1" applyAlignment="1">
      <alignment wrapText="1"/>
    </xf>
    <xf numFmtId="165" fontId="0" fillId="2" borderId="0" xfId="1" applyNumberFormat="1" applyFont="1" applyFill="1" applyAlignment="1">
      <alignment horizontal="center"/>
    </xf>
    <xf numFmtId="165" fontId="0" fillId="2" borderId="1" xfId="1" applyNumberFormat="1" applyFont="1" applyFill="1" applyBorder="1" applyAlignment="1">
      <alignment horizontal="center"/>
    </xf>
    <xf numFmtId="165" fontId="0" fillId="0" borderId="0" xfId="1" applyNumberFormat="1" applyFont="1" applyFill="1"/>
    <xf numFmtId="165" fontId="0" fillId="0" borderId="1" xfId="1" applyNumberFormat="1" applyFont="1" applyFill="1" applyBorder="1"/>
    <xf numFmtId="165" fontId="0" fillId="0" borderId="0" xfId="1" applyNumberFormat="1" applyFont="1"/>
    <xf numFmtId="165" fontId="0" fillId="0" borderId="2" xfId="1" applyNumberFormat="1" applyFont="1" applyBorder="1"/>
    <xf numFmtId="165" fontId="0" fillId="0" borderId="0" xfId="1" applyNumberFormat="1" applyFont="1" applyFill="1" applyAlignment="1">
      <alignment horizontal="center"/>
    </xf>
    <xf numFmtId="6" fontId="2" fillId="4" borderId="0" xfId="0" applyNumberFormat="1" applyFont="1" applyFill="1" applyAlignment="1">
      <alignment vertical="center"/>
    </xf>
    <xf numFmtId="165" fontId="0" fillId="2" borderId="0" xfId="1" applyNumberFormat="1" applyFont="1" applyFill="1"/>
    <xf numFmtId="165" fontId="0" fillId="2" borderId="1" xfId="1" applyNumberFormat="1" applyFont="1" applyFill="1" applyBorder="1"/>
    <xf numFmtId="165" fontId="0" fillId="0" borderId="0" xfId="0" applyNumberFormat="1" applyFont="1"/>
    <xf numFmtId="165" fontId="12" fillId="3" borderId="0" xfId="1" applyNumberFormat="1" applyFont="1" applyFill="1"/>
    <xf numFmtId="165" fontId="0" fillId="0" borderId="0" xfId="1" applyNumberFormat="1" applyFont="1" applyAlignment="1"/>
    <xf numFmtId="165" fontId="0" fillId="0" borderId="0" xfId="1" applyNumberFormat="1" applyFont="1" applyFill="1" applyBorder="1" applyAlignment="1">
      <alignment wrapText="1"/>
    </xf>
    <xf numFmtId="0" fontId="0" fillId="4" borderId="0" xfId="0" applyFill="1"/>
    <xf numFmtId="0" fontId="0" fillId="4" borderId="0" xfId="0" applyFill="1" applyBorder="1" applyAlignment="1">
      <alignment wrapText="1"/>
    </xf>
    <xf numFmtId="1" fontId="0" fillId="0" borderId="2" xfId="0" applyNumberFormat="1" applyFont="1" applyBorder="1"/>
    <xf numFmtId="1" fontId="0" fillId="2" borderId="0" xfId="0" applyNumberFormat="1" applyFont="1" applyFill="1"/>
    <xf numFmtId="1" fontId="0" fillId="0" borderId="0" xfId="0" applyNumberFormat="1" applyFont="1"/>
    <xf numFmtId="1" fontId="0" fillId="0" borderId="0" xfId="0" applyNumberFormat="1" applyFont="1" applyFill="1"/>
    <xf numFmtId="1" fontId="0" fillId="0" borderId="2" xfId="0" applyNumberFormat="1" applyBorder="1"/>
    <xf numFmtId="1" fontId="0" fillId="0" borderId="0" xfId="0" applyNumberFormat="1" applyFill="1"/>
    <xf numFmtId="1" fontId="0" fillId="0" borderId="0" xfId="0" applyNumberFormat="1"/>
    <xf numFmtId="0" fontId="0" fillId="0" borderId="1" xfId="0" applyFont="1" applyFill="1" applyBorder="1" applyAlignment="1">
      <alignment horizontal="left" vertical="top" wrapText="1"/>
    </xf>
    <xf numFmtId="0" fontId="0" fillId="0" borderId="0" xfId="0" applyAlignment="1">
      <alignment wrapText="1"/>
    </xf>
    <xf numFmtId="0" fontId="0" fillId="0" borderId="0" xfId="0" applyFont="1" applyAlignment="1">
      <alignment horizontal="center"/>
    </xf>
    <xf numFmtId="0" fontId="0" fillId="0" borderId="0" xfId="0" applyFont="1" applyFill="1" applyBorder="1" applyAlignment="1">
      <alignment horizontal="center" wrapText="1"/>
    </xf>
    <xf numFmtId="0" fontId="0" fillId="0" borderId="1" xfId="0" applyFont="1" applyFill="1" applyBorder="1" applyAlignment="1">
      <alignment horizontal="center" wrapText="1"/>
    </xf>
    <xf numFmtId="43" fontId="2" fillId="0" borderId="4" xfId="2" quotePrefix="1" applyFont="1" applyBorder="1" applyAlignment="1">
      <alignment horizontal="center" vertical="center"/>
    </xf>
    <xf numFmtId="43" fontId="0" fillId="0" borderId="4" xfId="2" applyFont="1" applyBorder="1" applyAlignment="1">
      <alignment horizontal="center" vertical="center"/>
    </xf>
    <xf numFmtId="43" fontId="8" fillId="0" borderId="0" xfId="2" applyFont="1" applyAlignment="1">
      <alignment horizontal="center"/>
    </xf>
    <xf numFmtId="43" fontId="2" fillId="0" borderId="0" xfId="2" applyFont="1" applyAlignment="1">
      <alignment horizontal="center"/>
    </xf>
    <xf numFmtId="43" fontId="10" fillId="0" borderId="0" xfId="2" applyFont="1" applyAlignment="1">
      <alignment horizontal="center"/>
    </xf>
    <xf numFmtId="43" fontId="2" fillId="0" borderId="4" xfId="2" applyFont="1" applyBorder="1" applyAlignment="1">
      <alignment horizontal="center" vertical="center"/>
    </xf>
    <xf numFmtId="43" fontId="11" fillId="0" borderId="0" xfId="2" applyFont="1" applyAlignment="1">
      <alignment horizontal="center"/>
    </xf>
    <xf numFmtId="0" fontId="0" fillId="0" borderId="0" xfId="0" applyAlignment="1">
      <alignment horizontal="center"/>
    </xf>
    <xf numFmtId="0" fontId="0" fillId="0" borderId="0" xfId="0" applyFill="1" applyBorder="1" applyAlignment="1">
      <alignment horizontal="center" wrapText="1"/>
    </xf>
    <xf numFmtId="0" fontId="0" fillId="0" borderId="1" xfId="0" applyFill="1" applyBorder="1" applyAlignment="1">
      <alignment horizontal="center" wrapText="1"/>
    </xf>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012AA-3197-4F6B-A5F5-41CE431F41D7}">
  <dimension ref="A1:M158"/>
  <sheetViews>
    <sheetView topLeftCell="A55" zoomScaleNormal="100" workbookViewId="0">
      <selection activeCell="D104" sqref="D104"/>
    </sheetView>
  </sheetViews>
  <sheetFormatPr defaultColWidth="9.109375" defaultRowHeight="14.4"/>
  <cols>
    <col min="1" max="1" width="37.88671875" style="25" customWidth="1"/>
    <col min="2" max="3" width="15.44140625" style="25" customWidth="1"/>
    <col min="4" max="4" width="18.5546875" style="26" customWidth="1"/>
    <col min="5" max="13" width="18.5546875" style="25" customWidth="1"/>
    <col min="14" max="16384" width="9.109375" style="25"/>
  </cols>
  <sheetData>
    <row r="1" spans="1:4" ht="28.8">
      <c r="A1" s="2" t="s">
        <v>14</v>
      </c>
      <c r="B1" t="s">
        <v>173</v>
      </c>
      <c r="C1"/>
      <c r="D1" s="85" t="s">
        <v>174</v>
      </c>
    </row>
    <row r="3" spans="1:4">
      <c r="A3" s="25" t="s">
        <v>42</v>
      </c>
    </row>
    <row r="4" spans="1:4">
      <c r="A4" s="25" t="s">
        <v>43</v>
      </c>
    </row>
    <row r="5" spans="1:4">
      <c r="A5" s="25" t="s">
        <v>90</v>
      </c>
    </row>
    <row r="6" spans="1:4">
      <c r="A6" s="25" t="s">
        <v>91</v>
      </c>
    </row>
    <row r="7" spans="1:4">
      <c r="A7" s="25" t="s">
        <v>92</v>
      </c>
    </row>
    <row r="9" spans="1:4">
      <c r="A9" s="25" t="s">
        <v>18</v>
      </c>
    </row>
    <row r="10" spans="1:4">
      <c r="A10" s="25" t="s">
        <v>15</v>
      </c>
    </row>
    <row r="11" spans="1:4">
      <c r="A11" s="17" t="s">
        <v>16</v>
      </c>
    </row>
    <row r="14" spans="1:4">
      <c r="A14" s="2" t="s">
        <v>49</v>
      </c>
    </row>
    <row r="15" spans="1:4">
      <c r="A15" s="25" t="s">
        <v>77</v>
      </c>
    </row>
    <row r="16" spans="1:4">
      <c r="A16" s="25" t="s">
        <v>105</v>
      </c>
    </row>
    <row r="17" spans="1:6">
      <c r="A17" s="25" t="s">
        <v>84</v>
      </c>
    </row>
    <row r="18" spans="1:6">
      <c r="A18" s="25" t="s">
        <v>79</v>
      </c>
    </row>
    <row r="19" spans="1:6">
      <c r="A19" s="25" t="s">
        <v>87</v>
      </c>
    </row>
    <row r="20" spans="1:6">
      <c r="A20" s="25" t="s">
        <v>78</v>
      </c>
    </row>
    <row r="21" spans="1:6">
      <c r="A21" s="25" t="s">
        <v>161</v>
      </c>
    </row>
    <row r="22" spans="1:6">
      <c r="A22" s="25" t="s">
        <v>89</v>
      </c>
    </row>
    <row r="23" spans="1:6">
      <c r="A23" s="25" t="s">
        <v>76</v>
      </c>
    </row>
    <row r="24" spans="1:6">
      <c r="A24" s="25" t="s">
        <v>175</v>
      </c>
    </row>
    <row r="27" spans="1:6">
      <c r="A27" s="2" t="s">
        <v>48</v>
      </c>
    </row>
    <row r="28" spans="1:6">
      <c r="A28" s="25" t="s">
        <v>177</v>
      </c>
      <c r="B28" s="28"/>
      <c r="C28" s="28"/>
      <c r="E28" s="28"/>
      <c r="F28" s="28"/>
    </row>
    <row r="29" spans="1:6">
      <c r="A29" s="25" t="s">
        <v>80</v>
      </c>
    </row>
    <row r="30" spans="1:6">
      <c r="A30" s="25" t="s">
        <v>81</v>
      </c>
    </row>
    <row r="31" spans="1:6">
      <c r="A31" s="25" t="s">
        <v>82</v>
      </c>
    </row>
    <row r="32" spans="1:6">
      <c r="A32" s="17"/>
    </row>
    <row r="33" spans="1:13">
      <c r="A33" s="2" t="s">
        <v>59</v>
      </c>
    </row>
    <row r="34" spans="1:13">
      <c r="A34" s="17"/>
    </row>
    <row r="35" spans="1:13">
      <c r="A35" s="25" t="s">
        <v>83</v>
      </c>
    </row>
    <row r="36" spans="1:13">
      <c r="A36" s="68" t="s">
        <v>166</v>
      </c>
      <c r="B36" s="59"/>
      <c r="C36" s="59"/>
      <c r="D36" s="60"/>
      <c r="E36" s="59"/>
      <c r="F36" s="59"/>
      <c r="J36" s="87" t="s">
        <v>176</v>
      </c>
      <c r="K36" s="57"/>
      <c r="M36" s="87" t="s">
        <v>51</v>
      </c>
    </row>
    <row r="37" spans="1:13" ht="15" customHeight="1">
      <c r="D37" s="87" t="s">
        <v>169</v>
      </c>
      <c r="E37" s="87" t="s">
        <v>170</v>
      </c>
      <c r="F37" s="87" t="s">
        <v>171</v>
      </c>
      <c r="G37" s="87" t="s">
        <v>162</v>
      </c>
      <c r="H37" s="87" t="s">
        <v>164</v>
      </c>
      <c r="I37" s="87" t="s">
        <v>163</v>
      </c>
      <c r="J37" s="87"/>
      <c r="K37" s="57"/>
      <c r="L37" s="87" t="s">
        <v>50</v>
      </c>
      <c r="M37" s="87"/>
    </row>
    <row r="38" spans="1:13" s="28" customFormat="1" ht="74.25" customHeight="1">
      <c r="A38" s="84" t="s">
        <v>172</v>
      </c>
      <c r="B38" s="27" t="s">
        <v>12</v>
      </c>
      <c r="D38" s="88"/>
      <c r="E38" s="88"/>
      <c r="F38" s="88"/>
      <c r="G38" s="88"/>
      <c r="H38" s="88"/>
      <c r="I38" s="88"/>
      <c r="J38" s="88"/>
      <c r="K38" s="58" t="s">
        <v>167</v>
      </c>
      <c r="L38" s="88"/>
      <c r="M38" s="88"/>
    </row>
    <row r="39" spans="1:13">
      <c r="A39" s="29" t="s">
        <v>0</v>
      </c>
      <c r="B39" s="63">
        <f t="shared" ref="B39:B50" si="0">SUM(D39:I39)-SUM(J39:M39)</f>
        <v>0</v>
      </c>
      <c r="D39" s="61"/>
      <c r="E39" s="61"/>
      <c r="F39" s="61"/>
      <c r="G39" s="61"/>
      <c r="H39" s="61"/>
      <c r="I39" s="61"/>
      <c r="J39" s="61"/>
      <c r="K39" s="61"/>
      <c r="L39" s="61"/>
      <c r="M39" s="61"/>
    </row>
    <row r="40" spans="1:13">
      <c r="A40" s="29" t="s">
        <v>1</v>
      </c>
      <c r="B40" s="63">
        <f t="shared" si="0"/>
        <v>0</v>
      </c>
      <c r="D40" s="61"/>
      <c r="E40" s="61"/>
      <c r="F40" s="61"/>
      <c r="G40" s="61"/>
      <c r="H40" s="61"/>
      <c r="I40" s="61"/>
      <c r="J40" s="61"/>
      <c r="K40" s="61"/>
      <c r="L40" s="61"/>
      <c r="M40" s="61"/>
    </row>
    <row r="41" spans="1:13">
      <c r="A41" s="29" t="s">
        <v>2</v>
      </c>
      <c r="B41" s="63">
        <f t="shared" si="0"/>
        <v>0</v>
      </c>
      <c r="D41" s="61"/>
      <c r="E41" s="61"/>
      <c r="F41" s="61"/>
      <c r="G41" s="61"/>
      <c r="H41" s="61"/>
      <c r="I41" s="61"/>
      <c r="J41" s="61"/>
      <c r="K41" s="61"/>
      <c r="L41" s="61"/>
      <c r="M41" s="61"/>
    </row>
    <row r="42" spans="1:13">
      <c r="A42" s="29" t="s">
        <v>3</v>
      </c>
      <c r="B42" s="63">
        <f t="shared" si="0"/>
        <v>0</v>
      </c>
      <c r="D42" s="61"/>
      <c r="E42" s="61"/>
      <c r="F42" s="61"/>
      <c r="G42" s="61"/>
      <c r="H42" s="61"/>
      <c r="I42" s="61"/>
      <c r="J42" s="61"/>
      <c r="K42" s="61"/>
      <c r="L42" s="61"/>
      <c r="M42" s="61"/>
    </row>
    <row r="43" spans="1:13">
      <c r="A43" s="29" t="s">
        <v>4</v>
      </c>
      <c r="B43" s="63">
        <f t="shared" si="0"/>
        <v>0</v>
      </c>
      <c r="D43" s="61"/>
      <c r="E43" s="61"/>
      <c r="F43" s="61"/>
      <c r="G43" s="61"/>
      <c r="H43" s="61"/>
      <c r="I43" s="61"/>
      <c r="J43" s="61"/>
      <c r="K43" s="61"/>
      <c r="L43" s="61"/>
      <c r="M43" s="61"/>
    </row>
    <row r="44" spans="1:13">
      <c r="A44" s="29" t="s">
        <v>5</v>
      </c>
      <c r="B44" s="63">
        <f t="shared" si="0"/>
        <v>0</v>
      </c>
      <c r="D44" s="61"/>
      <c r="E44" s="61"/>
      <c r="F44" s="61"/>
      <c r="G44" s="61"/>
      <c r="H44" s="61"/>
      <c r="I44" s="61"/>
      <c r="J44" s="61"/>
      <c r="K44" s="61"/>
      <c r="L44" s="61"/>
      <c r="M44" s="61"/>
    </row>
    <row r="45" spans="1:13">
      <c r="A45" s="29" t="s">
        <v>6</v>
      </c>
      <c r="B45" s="63">
        <f t="shared" si="0"/>
        <v>0</v>
      </c>
      <c r="D45" s="61"/>
      <c r="E45" s="61"/>
      <c r="F45" s="61"/>
      <c r="G45" s="61"/>
      <c r="H45" s="61"/>
      <c r="I45" s="61"/>
      <c r="J45" s="61"/>
      <c r="K45" s="61"/>
      <c r="L45" s="61"/>
      <c r="M45" s="61"/>
    </row>
    <row r="46" spans="1:13">
      <c r="A46" s="29" t="s">
        <v>7</v>
      </c>
      <c r="B46" s="63">
        <f t="shared" si="0"/>
        <v>0</v>
      </c>
      <c r="D46" s="61"/>
      <c r="E46" s="61"/>
      <c r="F46" s="61"/>
      <c r="G46" s="61"/>
      <c r="H46" s="61"/>
      <c r="I46" s="61"/>
      <c r="J46" s="61"/>
      <c r="K46" s="61"/>
      <c r="L46" s="61"/>
      <c r="M46" s="61"/>
    </row>
    <row r="47" spans="1:13">
      <c r="A47" s="29" t="s">
        <v>8</v>
      </c>
      <c r="B47" s="63">
        <f t="shared" si="0"/>
        <v>0</v>
      </c>
      <c r="D47" s="61"/>
      <c r="E47" s="61"/>
      <c r="F47" s="61"/>
      <c r="G47" s="61"/>
      <c r="H47" s="61"/>
      <c r="I47" s="61"/>
      <c r="J47" s="61"/>
      <c r="K47" s="61"/>
      <c r="L47" s="61"/>
      <c r="M47" s="61"/>
    </row>
    <row r="48" spans="1:13">
      <c r="A48" s="29" t="s">
        <v>9</v>
      </c>
      <c r="B48" s="63">
        <f t="shared" si="0"/>
        <v>0</v>
      </c>
      <c r="D48" s="61"/>
      <c r="E48" s="61"/>
      <c r="F48" s="61"/>
      <c r="G48" s="61"/>
      <c r="H48" s="61"/>
      <c r="I48" s="61"/>
      <c r="J48" s="61"/>
      <c r="K48" s="61"/>
      <c r="L48" s="61"/>
      <c r="M48" s="61"/>
    </row>
    <row r="49" spans="1:13">
      <c r="A49" s="29" t="s">
        <v>10</v>
      </c>
      <c r="B49" s="63">
        <f t="shared" si="0"/>
        <v>0</v>
      </c>
      <c r="D49" s="61"/>
      <c r="E49" s="61"/>
      <c r="F49" s="61"/>
      <c r="G49" s="61"/>
      <c r="H49" s="61"/>
      <c r="I49" s="61"/>
      <c r="J49" s="61"/>
      <c r="K49" s="61"/>
      <c r="L49" s="61"/>
      <c r="M49" s="61"/>
    </row>
    <row r="50" spans="1:13">
      <c r="A50" s="29" t="s">
        <v>11</v>
      </c>
      <c r="B50" s="64">
        <f t="shared" si="0"/>
        <v>0</v>
      </c>
      <c r="D50" s="62"/>
      <c r="E50" s="62"/>
      <c r="F50" s="62"/>
      <c r="G50" s="62"/>
      <c r="H50" s="62"/>
      <c r="I50" s="62"/>
      <c r="J50" s="62"/>
      <c r="K50" s="62"/>
      <c r="L50" s="62"/>
      <c r="M50" s="62"/>
    </row>
    <row r="51" spans="1:13">
      <c r="A51" s="29"/>
      <c r="B51" s="52"/>
      <c r="D51" s="67">
        <f>SUM(D39:D50)</f>
        <v>0</v>
      </c>
      <c r="E51" s="67">
        <f t="shared" ref="E51:M51" si="1">SUM(E39:E50)</f>
        <v>0</v>
      </c>
      <c r="F51" s="67">
        <f t="shared" si="1"/>
        <v>0</v>
      </c>
      <c r="G51" s="67">
        <f t="shared" si="1"/>
        <v>0</v>
      </c>
      <c r="H51" s="67">
        <f t="shared" si="1"/>
        <v>0</v>
      </c>
      <c r="I51" s="67">
        <f t="shared" si="1"/>
        <v>0</v>
      </c>
      <c r="J51" s="67">
        <f t="shared" si="1"/>
        <v>0</v>
      </c>
      <c r="K51" s="67">
        <f>SUM(K39:K50)</f>
        <v>0</v>
      </c>
      <c r="L51" s="67">
        <f t="shared" si="1"/>
        <v>0</v>
      </c>
      <c r="M51" s="67">
        <f t="shared" si="1"/>
        <v>0</v>
      </c>
    </row>
    <row r="53" spans="1:13">
      <c r="B53" s="65">
        <f>AVERAGE(B39:B50)</f>
        <v>0</v>
      </c>
      <c r="C53" s="25" t="s">
        <v>13</v>
      </c>
      <c r="D53" s="28"/>
    </row>
    <row r="54" spans="1:13" ht="15" thickBot="1">
      <c r="B54" s="30">
        <v>2.5</v>
      </c>
      <c r="D54" s="28"/>
    </row>
    <row r="55" spans="1:13">
      <c r="B55" s="65">
        <f>B53*B54</f>
        <v>0</v>
      </c>
      <c r="C55" s="25" t="s">
        <v>19</v>
      </c>
      <c r="D55" s="28"/>
    </row>
    <row r="57" spans="1:13">
      <c r="A57" s="36" t="s">
        <v>165</v>
      </c>
      <c r="B57" s="65">
        <v>10000000</v>
      </c>
      <c r="D57" s="28"/>
    </row>
    <row r="58" spans="1:13" ht="15" thickBot="1">
      <c r="D58" s="28"/>
    </row>
    <row r="59" spans="1:13" ht="15" thickBot="1">
      <c r="B59" s="66">
        <f>IF(B55&gt;B57,B57,B55)</f>
        <v>0</v>
      </c>
      <c r="C59" s="2" t="s">
        <v>17</v>
      </c>
      <c r="D59" s="28"/>
    </row>
    <row r="62" spans="1:13">
      <c r="D62" s="31"/>
    </row>
    <row r="63" spans="1:13">
      <c r="A63" s="2" t="s">
        <v>88</v>
      </c>
      <c r="D63" s="31"/>
    </row>
    <row r="64" spans="1:13">
      <c r="A64" s="25" t="s">
        <v>44</v>
      </c>
      <c r="D64" s="31"/>
    </row>
    <row r="65" spans="1:13">
      <c r="A65" s="25" t="s">
        <v>45</v>
      </c>
      <c r="D65" s="31"/>
    </row>
    <row r="67" spans="1:13">
      <c r="A67" s="25" t="s">
        <v>47</v>
      </c>
      <c r="D67" s="28"/>
    </row>
    <row r="68" spans="1:13">
      <c r="A68" s="25" t="s">
        <v>159</v>
      </c>
      <c r="B68" s="69"/>
      <c r="C68" s="25" t="s">
        <v>53</v>
      </c>
      <c r="D68" s="28"/>
      <c r="E68" s="25" t="s">
        <v>168</v>
      </c>
    </row>
    <row r="69" spans="1:13">
      <c r="A69" s="25" t="s">
        <v>21</v>
      </c>
      <c r="B69" s="69"/>
      <c r="C69" s="25" t="s">
        <v>53</v>
      </c>
      <c r="D69" s="28"/>
      <c r="E69" s="25" t="s">
        <v>168</v>
      </c>
    </row>
    <row r="70" spans="1:13">
      <c r="A70" s="25" t="s">
        <v>22</v>
      </c>
      <c r="B70" s="69"/>
      <c r="C70" s="25" t="s">
        <v>53</v>
      </c>
      <c r="D70" s="28"/>
      <c r="E70" s="25" t="s">
        <v>168</v>
      </c>
    </row>
    <row r="71" spans="1:13">
      <c r="A71" s="25" t="s">
        <v>23</v>
      </c>
      <c r="B71" s="70"/>
      <c r="C71" s="25" t="s">
        <v>53</v>
      </c>
      <c r="E71" s="25" t="s">
        <v>168</v>
      </c>
    </row>
    <row r="72" spans="1:13" s="26" customFormat="1" ht="14.25" customHeight="1">
      <c r="A72" s="25"/>
      <c r="B72" s="65">
        <f>SUM(B68:B71)</f>
        <v>0</v>
      </c>
      <c r="C72" s="25" t="s">
        <v>56</v>
      </c>
      <c r="E72" s="25"/>
      <c r="F72" s="25"/>
      <c r="G72" s="25"/>
      <c r="H72" s="25"/>
      <c r="I72" s="25"/>
      <c r="J72" s="25"/>
      <c r="K72" s="25"/>
      <c r="L72" s="25"/>
      <c r="M72" s="25"/>
    </row>
    <row r="73" spans="1:13" s="26" customFormat="1" ht="14.25" customHeight="1">
      <c r="A73" s="25"/>
      <c r="B73" s="32"/>
      <c r="C73" s="25"/>
      <c r="E73" s="25"/>
      <c r="F73" s="25"/>
      <c r="G73" s="25"/>
      <c r="H73" s="25"/>
      <c r="I73" s="25"/>
      <c r="J73" s="25"/>
      <c r="K73" s="25"/>
      <c r="L73" s="25"/>
      <c r="M73" s="25"/>
    </row>
    <row r="74" spans="1:13" s="26" customFormat="1" ht="14.25" customHeight="1">
      <c r="A74" s="25" t="s">
        <v>54</v>
      </c>
      <c r="B74" s="33">
        <f>+B59</f>
        <v>0</v>
      </c>
      <c r="C74" s="25" t="s">
        <v>55</v>
      </c>
      <c r="E74" s="25"/>
      <c r="F74" s="25"/>
      <c r="G74" s="25"/>
      <c r="H74" s="25"/>
      <c r="I74" s="25"/>
      <c r="J74" s="25"/>
      <c r="K74" s="25"/>
      <c r="L74" s="25"/>
      <c r="M74" s="25"/>
    </row>
    <row r="75" spans="1:13" s="26" customFormat="1" ht="14.25" customHeight="1">
      <c r="A75" s="25" t="s">
        <v>57</v>
      </c>
      <c r="B75" s="71">
        <f>IF(B59&gt;B72,B72,B59)</f>
        <v>0</v>
      </c>
      <c r="C75" s="25" t="s">
        <v>58</v>
      </c>
      <c r="E75" s="25"/>
      <c r="F75" s="25"/>
      <c r="G75" s="25"/>
      <c r="H75" s="25"/>
      <c r="I75" s="25"/>
      <c r="J75" s="25"/>
      <c r="K75" s="25"/>
      <c r="L75" s="25"/>
      <c r="M75" s="25"/>
    </row>
    <row r="76" spans="1:13" s="26" customFormat="1" ht="14.25" customHeight="1">
      <c r="A76" s="25"/>
      <c r="B76" s="32"/>
      <c r="C76" s="25"/>
      <c r="E76" s="25"/>
      <c r="F76" s="25"/>
      <c r="G76" s="25"/>
      <c r="H76" s="25"/>
      <c r="I76" s="25"/>
      <c r="J76" s="25"/>
      <c r="K76" s="25"/>
      <c r="L76" s="25"/>
      <c r="M76" s="25"/>
    </row>
    <row r="78" spans="1:13" s="26" customFormat="1">
      <c r="A78" s="25" t="s">
        <v>41</v>
      </c>
      <c r="B78" s="25"/>
      <c r="C78" s="25"/>
      <c r="E78" s="25"/>
      <c r="F78" s="25"/>
      <c r="G78" s="25"/>
      <c r="H78" s="25"/>
      <c r="I78" s="25"/>
      <c r="J78" s="25"/>
      <c r="K78" s="25"/>
      <c r="L78" s="25"/>
      <c r="M78" s="25"/>
    </row>
    <row r="79" spans="1:13" s="26" customFormat="1">
      <c r="A79" s="25" t="s">
        <v>85</v>
      </c>
      <c r="B79" s="25"/>
      <c r="C79" s="25"/>
      <c r="E79" s="25"/>
      <c r="F79" s="25"/>
      <c r="G79" s="25"/>
      <c r="H79" s="25"/>
      <c r="I79" s="25"/>
      <c r="J79" s="25"/>
      <c r="K79" s="25"/>
      <c r="L79" s="25"/>
      <c r="M79" s="25"/>
    </row>
    <row r="80" spans="1:13" s="26" customFormat="1">
      <c r="A80" s="25" t="s">
        <v>94</v>
      </c>
      <c r="B80" s="25"/>
      <c r="C80" s="25"/>
      <c r="E80" s="25"/>
      <c r="F80" s="25"/>
      <c r="G80" s="25"/>
      <c r="H80" s="25"/>
      <c r="I80" s="25"/>
      <c r="J80" s="25"/>
      <c r="K80" s="25"/>
      <c r="L80" s="25"/>
      <c r="M80" s="25"/>
    </row>
    <row r="81" spans="1:13" s="26" customFormat="1">
      <c r="A81" s="25" t="s">
        <v>93</v>
      </c>
      <c r="B81" s="25"/>
      <c r="C81" s="25"/>
      <c r="E81" s="25"/>
      <c r="F81" s="25"/>
      <c r="G81" s="25"/>
      <c r="H81" s="25"/>
      <c r="I81" s="25"/>
      <c r="J81" s="25"/>
      <c r="K81" s="25"/>
      <c r="L81" s="25"/>
      <c r="M81" s="25"/>
    </row>
    <row r="83" spans="1:13" s="26" customFormat="1">
      <c r="A83" s="44" t="s">
        <v>103</v>
      </c>
      <c r="B83" s="25"/>
      <c r="C83" s="25"/>
      <c r="E83" s="25"/>
      <c r="F83" s="25"/>
      <c r="G83" s="25"/>
      <c r="H83" s="25"/>
      <c r="I83" s="25"/>
      <c r="J83" s="25"/>
      <c r="K83" s="25"/>
      <c r="L83" s="25"/>
      <c r="M83" s="25"/>
    </row>
    <row r="84" spans="1:13" s="26" customFormat="1">
      <c r="A84" s="44"/>
      <c r="B84" s="25"/>
      <c r="C84" s="25"/>
      <c r="E84" s="25"/>
      <c r="F84" s="25"/>
      <c r="G84" s="25"/>
      <c r="H84" s="25"/>
      <c r="I84" s="25"/>
      <c r="J84" s="25"/>
      <c r="K84" s="25"/>
      <c r="L84" s="25"/>
      <c r="M84" s="25"/>
    </row>
    <row r="85" spans="1:13">
      <c r="A85" s="25" t="s">
        <v>38</v>
      </c>
    </row>
    <row r="86" spans="1:13" s="26" customFormat="1">
      <c r="A86" s="25" t="s">
        <v>60</v>
      </c>
      <c r="B86" s="25"/>
      <c r="C86" s="25"/>
      <c r="E86" s="25"/>
      <c r="F86" s="25"/>
      <c r="G86" s="25"/>
      <c r="H86" s="25"/>
      <c r="I86" s="25"/>
      <c r="J86" s="25"/>
      <c r="K86" s="25"/>
      <c r="L86" s="25"/>
      <c r="M86" s="25"/>
    </row>
    <row r="88" spans="1:13" s="26" customFormat="1">
      <c r="A88" s="25" t="s">
        <v>74</v>
      </c>
      <c r="B88" s="25"/>
      <c r="C88" s="25"/>
      <c r="E88" s="25"/>
      <c r="F88" s="25"/>
      <c r="G88" s="25"/>
      <c r="H88" s="25"/>
      <c r="I88" s="25"/>
      <c r="J88" s="25"/>
      <c r="K88" s="25"/>
      <c r="L88" s="25"/>
      <c r="M88" s="25"/>
    </row>
    <row r="89" spans="1:13" s="26" customFormat="1">
      <c r="A89" s="25" t="s">
        <v>75</v>
      </c>
      <c r="B89" s="25"/>
      <c r="C89" s="25"/>
      <c r="E89" s="25"/>
      <c r="F89" s="25"/>
      <c r="G89" s="25"/>
      <c r="H89" s="25"/>
      <c r="I89" s="25"/>
      <c r="J89" s="25"/>
      <c r="K89" s="25"/>
      <c r="L89" s="25"/>
      <c r="M89" s="25"/>
    </row>
    <row r="90" spans="1:13">
      <c r="A90" s="34"/>
    </row>
    <row r="91" spans="1:13">
      <c r="A91" s="35" t="s">
        <v>52</v>
      </c>
      <c r="B91" s="35" t="s">
        <v>32</v>
      </c>
    </row>
    <row r="92" spans="1:13">
      <c r="A92" s="36" t="s">
        <v>24</v>
      </c>
      <c r="B92" s="78"/>
    </row>
    <row r="93" spans="1:13">
      <c r="A93" s="36" t="s">
        <v>25</v>
      </c>
      <c r="B93" s="37"/>
      <c r="D93" s="28"/>
    </row>
    <row r="94" spans="1:13">
      <c r="A94" s="36" t="s">
        <v>26</v>
      </c>
      <c r="B94" s="37"/>
      <c r="D94" s="28"/>
    </row>
    <row r="95" spans="1:13">
      <c r="A95" s="36" t="s">
        <v>27</v>
      </c>
      <c r="B95" s="37"/>
      <c r="D95" s="28"/>
    </row>
    <row r="96" spans="1:13">
      <c r="A96" s="36" t="s">
        <v>28</v>
      </c>
      <c r="B96" s="37"/>
      <c r="D96" s="28"/>
    </row>
    <row r="97" spans="1:11">
      <c r="A97" s="36" t="s">
        <v>29</v>
      </c>
      <c r="B97" s="37"/>
      <c r="D97" s="28"/>
    </row>
    <row r="98" spans="1:11">
      <c r="A98" s="36" t="s">
        <v>30</v>
      </c>
      <c r="B98" s="37"/>
      <c r="D98" s="28"/>
      <c r="J98" s="41"/>
      <c r="K98" s="41"/>
    </row>
    <row r="99" spans="1:11">
      <c r="A99" s="36" t="s">
        <v>31</v>
      </c>
      <c r="B99" s="37"/>
      <c r="D99" s="28"/>
    </row>
    <row r="100" spans="1:11" ht="15" thickBot="1">
      <c r="D100" s="28"/>
    </row>
    <row r="101" spans="1:11" ht="15" thickBot="1">
      <c r="B101" s="77" t="e">
        <f>AVERAGE(B92:B99)</f>
        <v>#DIV/0!</v>
      </c>
      <c r="C101" s="25" t="s">
        <v>33</v>
      </c>
      <c r="D101" s="28"/>
    </row>
    <row r="104" spans="1:11">
      <c r="A104" s="35" t="s">
        <v>34</v>
      </c>
      <c r="B104" s="35" t="s">
        <v>32</v>
      </c>
      <c r="D104" s="28"/>
    </row>
    <row r="105" spans="1:11" ht="15" thickBot="1">
      <c r="A105" s="29" t="s">
        <v>35</v>
      </c>
      <c r="B105" s="80" t="e">
        <f>B128</f>
        <v>#DIV/0!</v>
      </c>
      <c r="C105" s="21" t="s">
        <v>61</v>
      </c>
      <c r="D105" s="28"/>
    </row>
    <row r="106" spans="1:11" ht="15" thickBot="1">
      <c r="A106" s="29" t="s">
        <v>36</v>
      </c>
      <c r="B106" s="80" t="e">
        <f>C128</f>
        <v>#DIV/0!</v>
      </c>
      <c r="C106" s="21" t="s">
        <v>62</v>
      </c>
      <c r="D106" s="28"/>
      <c r="E106" s="53" t="e">
        <f>B75*(B101/B111)</f>
        <v>#DIV/0!</v>
      </c>
      <c r="F106" s="2" t="s">
        <v>39</v>
      </c>
    </row>
    <row r="107" spans="1:11" ht="15" thickBot="1">
      <c r="A107" s="29" t="s">
        <v>11</v>
      </c>
      <c r="B107" s="80" t="e">
        <f>D128</f>
        <v>#DIV/0!</v>
      </c>
      <c r="C107" s="21" t="s">
        <v>63</v>
      </c>
      <c r="D107" s="28"/>
    </row>
    <row r="108" spans="1:11" ht="15" thickBot="1">
      <c r="A108" s="29" t="s">
        <v>37</v>
      </c>
      <c r="B108" s="80" t="e">
        <f>E128</f>
        <v>#DIV/0!</v>
      </c>
      <c r="C108" s="21" t="s">
        <v>64</v>
      </c>
      <c r="D108" s="28"/>
      <c r="E108" s="5" t="e">
        <f>(B75*(B101/B118))</f>
        <v>#DIV/0!</v>
      </c>
      <c r="F108" s="2" t="s">
        <v>40</v>
      </c>
    </row>
    <row r="109" spans="1:11">
      <c r="A109" s="29" t="s">
        <v>9</v>
      </c>
      <c r="B109" s="80" t="e">
        <f>F128</f>
        <v>#DIV/0!</v>
      </c>
      <c r="C109" s="21" t="s">
        <v>65</v>
      </c>
    </row>
    <row r="110" spans="1:11" ht="15" thickBot="1"/>
    <row r="111" spans="1:11" ht="15" thickBot="1">
      <c r="B111" s="77" t="e">
        <f>AVERAGE(B105:B109)</f>
        <v>#DIV/0!</v>
      </c>
      <c r="C111" s="25" t="s">
        <v>33</v>
      </c>
    </row>
    <row r="114" spans="1:7">
      <c r="A114" s="35" t="s">
        <v>34</v>
      </c>
      <c r="B114" s="35" t="s">
        <v>32</v>
      </c>
    </row>
    <row r="115" spans="1:7">
      <c r="A115" s="29" t="s">
        <v>2</v>
      </c>
      <c r="B115" s="80" t="e">
        <f>B137</f>
        <v>#DIV/0!</v>
      </c>
      <c r="C115" s="21" t="s">
        <v>70</v>
      </c>
    </row>
    <row r="116" spans="1:7">
      <c r="A116" s="29" t="s">
        <v>1</v>
      </c>
      <c r="B116" s="80" t="e">
        <f>C137</f>
        <v>#DIV/0!</v>
      </c>
      <c r="C116" s="21" t="s">
        <v>71</v>
      </c>
    </row>
    <row r="117" spans="1:7" ht="15" thickBot="1"/>
    <row r="118" spans="1:7" ht="15" thickBot="1">
      <c r="B118" s="77" t="e">
        <f>AVERAGE(B115:B116)</f>
        <v>#DIV/0!</v>
      </c>
      <c r="C118" s="25" t="s">
        <v>33</v>
      </c>
    </row>
    <row r="122" spans="1:7" ht="15" customHeight="1">
      <c r="B122" s="86" t="s">
        <v>72</v>
      </c>
      <c r="C122" s="86"/>
      <c r="D122" s="86"/>
      <c r="E122" s="86"/>
      <c r="F122" s="86"/>
    </row>
    <row r="123" spans="1:7">
      <c r="B123" s="39" t="s">
        <v>35</v>
      </c>
      <c r="C123" s="39" t="s">
        <v>36</v>
      </c>
      <c r="D123" s="39" t="s">
        <v>11</v>
      </c>
      <c r="E123" s="39" t="s">
        <v>37</v>
      </c>
      <c r="F123" s="39" t="s">
        <v>9</v>
      </c>
      <c r="G123" s="34"/>
    </row>
    <row r="124" spans="1:7">
      <c r="A124" s="25" t="s">
        <v>66</v>
      </c>
      <c r="B124" s="37"/>
      <c r="C124" s="37"/>
      <c r="D124" s="37"/>
      <c r="E124" s="37"/>
      <c r="F124" s="37"/>
      <c r="G124" s="34"/>
    </row>
    <row r="125" spans="1:7">
      <c r="A125" s="25" t="s">
        <v>67</v>
      </c>
      <c r="B125" s="37"/>
      <c r="C125" s="37"/>
      <c r="D125" s="37"/>
      <c r="E125" s="37"/>
      <c r="F125" s="37"/>
    </row>
    <row r="126" spans="1:7">
      <c r="A126" s="25" t="s">
        <v>68</v>
      </c>
      <c r="B126" s="37"/>
      <c r="C126" s="37"/>
      <c r="D126" s="37"/>
      <c r="E126" s="37"/>
      <c r="F126" s="37"/>
    </row>
    <row r="127" spans="1:7">
      <c r="A127" s="25" t="s">
        <v>69</v>
      </c>
      <c r="B127" s="40"/>
      <c r="C127" s="40"/>
      <c r="D127" s="40"/>
      <c r="E127" s="40"/>
      <c r="F127" s="40"/>
    </row>
    <row r="128" spans="1:7">
      <c r="B128" s="79" t="e">
        <f>AVERAGE(B124:B127)</f>
        <v>#DIV/0!</v>
      </c>
      <c r="C128" s="79" t="e">
        <f>AVERAGE(C124:C127)</f>
        <v>#DIV/0!</v>
      </c>
      <c r="D128" s="79" t="e">
        <f>AVERAGE(D124:D127)</f>
        <v>#DIV/0!</v>
      </c>
      <c r="E128" s="79" t="e">
        <f>AVERAGE(E124:E127)</f>
        <v>#DIV/0!</v>
      </c>
      <c r="F128" s="79" t="e">
        <f>AVERAGE(F124:F127)</f>
        <v>#DIV/0!</v>
      </c>
    </row>
    <row r="129" spans="1:7">
      <c r="B129" s="22" t="s">
        <v>61</v>
      </c>
      <c r="C129" s="22" t="s">
        <v>62</v>
      </c>
      <c r="D129" s="23" t="s">
        <v>63</v>
      </c>
      <c r="E129" s="22" t="s">
        <v>64</v>
      </c>
      <c r="F129" s="22" t="s">
        <v>65</v>
      </c>
      <c r="G129" s="22"/>
    </row>
    <row r="131" spans="1:7">
      <c r="B131" s="38" t="s">
        <v>73</v>
      </c>
      <c r="C131" s="38"/>
    </row>
    <row r="132" spans="1:7">
      <c r="B132" s="39" t="s">
        <v>2</v>
      </c>
      <c r="C132" s="39" t="s">
        <v>1</v>
      </c>
    </row>
    <row r="133" spans="1:7">
      <c r="A133" s="25" t="s">
        <v>66</v>
      </c>
      <c r="B133" s="37"/>
      <c r="C133" s="37"/>
    </row>
    <row r="134" spans="1:7">
      <c r="A134" s="25" t="s">
        <v>67</v>
      </c>
      <c r="B134" s="37"/>
      <c r="C134" s="37"/>
    </row>
    <row r="135" spans="1:7">
      <c r="A135" s="25" t="s">
        <v>68</v>
      </c>
      <c r="B135" s="37"/>
      <c r="C135" s="37"/>
    </row>
    <row r="136" spans="1:7">
      <c r="A136" s="25" t="s">
        <v>69</v>
      </c>
      <c r="B136" s="40"/>
      <c r="C136" s="40"/>
    </row>
    <row r="137" spans="1:7">
      <c r="B137" s="79" t="e">
        <f>AVERAGE(B133:B136)</f>
        <v>#DIV/0!</v>
      </c>
      <c r="C137" s="79" t="e">
        <f>AVERAGE(C133:C136)</f>
        <v>#DIV/0!</v>
      </c>
    </row>
    <row r="138" spans="1:7">
      <c r="B138" s="22" t="s">
        <v>70</v>
      </c>
      <c r="C138" s="22" t="s">
        <v>71</v>
      </c>
    </row>
    <row r="140" spans="1:7">
      <c r="A140" s="44" t="s">
        <v>104</v>
      </c>
    </row>
    <row r="142" spans="1:7">
      <c r="A142" s="25" t="s">
        <v>99</v>
      </c>
    </row>
    <row r="143" spans="1:7">
      <c r="A143" s="25" t="s">
        <v>95</v>
      </c>
      <c r="B143" s="73">
        <f>100000/12</f>
        <v>8333.3333333333339</v>
      </c>
    </row>
    <row r="144" spans="1:7">
      <c r="A144" s="25" t="s">
        <v>96</v>
      </c>
      <c r="B144" s="73">
        <f>100000/24</f>
        <v>4166.666666666667</v>
      </c>
    </row>
    <row r="145" spans="1:6">
      <c r="A145" s="25" t="s">
        <v>97</v>
      </c>
      <c r="B145" s="73">
        <f>100000/52</f>
        <v>1923.0769230769231</v>
      </c>
    </row>
    <row r="146" spans="1:6" ht="15" thickBot="1">
      <c r="B146" s="4"/>
    </row>
    <row r="147" spans="1:6" ht="15" thickBot="1">
      <c r="B147" s="4"/>
      <c r="E147" s="43" t="e">
        <f>E106-B153</f>
        <v>#DIV/0!</v>
      </c>
      <c r="F147" s="2" t="s">
        <v>39</v>
      </c>
    </row>
    <row r="148" spans="1:6" ht="15" thickBot="1">
      <c r="A148" s="25" t="s">
        <v>100</v>
      </c>
      <c r="B148" s="72"/>
    </row>
    <row r="149" spans="1:6" ht="15" thickBot="1">
      <c r="A149" s="25" t="s">
        <v>98</v>
      </c>
      <c r="B149" s="65">
        <f>B148*0.25</f>
        <v>0</v>
      </c>
      <c r="E149" s="43" t="e">
        <f>E108-B153</f>
        <v>#DIV/0!</v>
      </c>
      <c r="F149" s="2" t="s">
        <v>40</v>
      </c>
    </row>
    <row r="150" spans="1:6">
      <c r="B150" s="4"/>
    </row>
    <row r="151" spans="1:6">
      <c r="A151" s="42" t="s">
        <v>101</v>
      </c>
      <c r="B151" s="72"/>
    </row>
    <row r="152" spans="1:6" ht="15" thickBot="1">
      <c r="A152" s="42" t="s">
        <v>102</v>
      </c>
      <c r="B152" s="4"/>
    </row>
    <row r="153" spans="1:6" ht="15" thickBot="1">
      <c r="A153" s="36"/>
      <c r="B153" s="66">
        <f>IF(B151&lt;B149,0,(B151-B149))</f>
        <v>0</v>
      </c>
    </row>
    <row r="154" spans="1:6">
      <c r="A154" s="36"/>
    </row>
    <row r="155" spans="1:6">
      <c r="A155" s="36"/>
    </row>
    <row r="156" spans="1:6">
      <c r="A156" s="36"/>
    </row>
    <row r="157" spans="1:6">
      <c r="A157" s="36"/>
    </row>
    <row r="158" spans="1:6">
      <c r="A158" s="36"/>
    </row>
  </sheetData>
  <mergeCells count="10">
    <mergeCell ref="B122:F122"/>
    <mergeCell ref="J36:J38"/>
    <mergeCell ref="M36:M38"/>
    <mergeCell ref="D37:D38"/>
    <mergeCell ref="E37:E38"/>
    <mergeCell ref="F37:F38"/>
    <mergeCell ref="G37:G38"/>
    <mergeCell ref="H37:H38"/>
    <mergeCell ref="I37:I38"/>
    <mergeCell ref="L37:L3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50012-22FC-4D7F-B191-8B6CED3CD73A}">
  <dimension ref="C4:E18"/>
  <sheetViews>
    <sheetView workbookViewId="0">
      <selection activeCell="J7" sqref="J7"/>
    </sheetView>
  </sheetViews>
  <sheetFormatPr defaultRowHeight="14.4"/>
  <sheetData>
    <row r="4" spans="3:5">
      <c r="C4" t="s">
        <v>106</v>
      </c>
    </row>
    <row r="6" spans="3:5">
      <c r="C6" t="s">
        <v>107</v>
      </c>
    </row>
    <row r="8" spans="3:5">
      <c r="C8" s="54"/>
      <c r="D8" t="s">
        <v>108</v>
      </c>
    </row>
    <row r="9" spans="3:5">
      <c r="C9" s="41"/>
    </row>
    <row r="10" spans="3:5">
      <c r="C10" s="54"/>
      <c r="D10" t="s">
        <v>109</v>
      </c>
    </row>
    <row r="11" spans="3:5">
      <c r="C11" s="41"/>
    </row>
    <row r="12" spans="3:5">
      <c r="C12" s="54"/>
      <c r="D12" t="s">
        <v>110</v>
      </c>
    </row>
    <row r="13" spans="3:5">
      <c r="C13" s="41"/>
    </row>
    <row r="14" spans="3:5">
      <c r="C14" s="54"/>
      <c r="D14" t="s">
        <v>111</v>
      </c>
    </row>
    <row r="15" spans="3:5">
      <c r="C15" s="55"/>
    </row>
    <row r="16" spans="3:5">
      <c r="C16" s="41">
        <f>C8-C10+C12-C14</f>
        <v>0</v>
      </c>
      <c r="E16" t="s">
        <v>160</v>
      </c>
    </row>
    <row r="18" spans="3:3">
      <c r="C18" s="5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A6FDB-47D1-4F34-9DB9-16081DAAF99D}">
  <dimension ref="A1:C50"/>
  <sheetViews>
    <sheetView topLeftCell="A10" workbookViewId="0">
      <selection activeCell="B23" sqref="B23"/>
    </sheetView>
  </sheetViews>
  <sheetFormatPr defaultColWidth="8.88671875" defaultRowHeight="14.4"/>
  <cols>
    <col min="1" max="1" width="3.5546875" style="41" customWidth="1"/>
    <col min="2" max="2" width="93.33203125" style="41" customWidth="1"/>
    <col min="3" max="9" width="8.88671875" style="41"/>
    <col min="10" max="10" width="10.33203125" style="41" customWidth="1"/>
    <col min="11" max="16384" width="8.88671875" style="41"/>
  </cols>
  <sheetData>
    <row r="1" spans="1:3" ht="15.6">
      <c r="A1" s="91" t="s">
        <v>112</v>
      </c>
      <c r="B1" s="91"/>
      <c r="C1" s="91"/>
    </row>
    <row r="2" spans="1:3">
      <c r="A2" s="92" t="s">
        <v>113</v>
      </c>
      <c r="B2" s="92"/>
      <c r="C2" s="92"/>
    </row>
    <row r="3" spans="1:3">
      <c r="C3" s="45" t="s">
        <v>114</v>
      </c>
    </row>
    <row r="5" spans="1:3">
      <c r="A5" s="41" t="s">
        <v>115</v>
      </c>
    </row>
    <row r="6" spans="1:3">
      <c r="A6" s="41" t="s">
        <v>116</v>
      </c>
    </row>
    <row r="7" spans="1:3">
      <c r="A7" s="41" t="s">
        <v>117</v>
      </c>
    </row>
    <row r="9" spans="1:3">
      <c r="A9" s="41" t="s">
        <v>118</v>
      </c>
    </row>
    <row r="11" spans="1:3" ht="17.399999999999999">
      <c r="A11" s="93" t="s">
        <v>119</v>
      </c>
      <c r="B11" s="93"/>
      <c r="C11" s="93"/>
    </row>
    <row r="12" spans="1:3" ht="17.399999999999999">
      <c r="A12" s="46"/>
      <c r="B12" s="46"/>
      <c r="C12" s="46"/>
    </row>
    <row r="13" spans="1:3">
      <c r="A13" s="89" t="s">
        <v>120</v>
      </c>
      <c r="B13" s="47" t="s">
        <v>121</v>
      </c>
      <c r="C13" s="90"/>
    </row>
    <row r="14" spans="1:3">
      <c r="A14" s="89"/>
      <c r="B14" s="48" t="s">
        <v>122</v>
      </c>
      <c r="C14" s="90"/>
    </row>
    <row r="15" spans="1:3">
      <c r="A15" s="94" t="s">
        <v>123</v>
      </c>
      <c r="B15" s="41" t="s">
        <v>124</v>
      </c>
      <c r="C15" s="90"/>
    </row>
    <row r="16" spans="1:3">
      <c r="A16" s="94"/>
      <c r="B16" s="41" t="s">
        <v>125</v>
      </c>
      <c r="C16" s="90"/>
    </row>
    <row r="17" spans="1:3">
      <c r="A17" s="94"/>
      <c r="B17" s="48" t="s">
        <v>126</v>
      </c>
      <c r="C17" s="90"/>
    </row>
    <row r="18" spans="1:3">
      <c r="A18" s="94" t="s">
        <v>127</v>
      </c>
      <c r="B18" s="41" t="s">
        <v>128</v>
      </c>
      <c r="C18" s="90"/>
    </row>
    <row r="19" spans="1:3">
      <c r="A19" s="94"/>
      <c r="B19" s="41" t="s">
        <v>129</v>
      </c>
      <c r="C19" s="90"/>
    </row>
    <row r="20" spans="1:3">
      <c r="A20" s="94"/>
      <c r="B20" s="48" t="s">
        <v>130</v>
      </c>
      <c r="C20" s="90"/>
    </row>
    <row r="21" spans="1:3">
      <c r="A21" s="94" t="s">
        <v>131</v>
      </c>
      <c r="B21" s="41" t="s">
        <v>132</v>
      </c>
      <c r="C21" s="90"/>
    </row>
    <row r="22" spans="1:3">
      <c r="A22" s="94"/>
      <c r="B22" s="48" t="s">
        <v>133</v>
      </c>
      <c r="C22" s="90"/>
    </row>
    <row r="23" spans="1:3" customFormat="1"/>
    <row r="24" spans="1:3" customFormat="1" ht="17.399999999999999">
      <c r="A24" s="93" t="s">
        <v>134</v>
      </c>
      <c r="B24" s="93"/>
      <c r="C24" s="93"/>
    </row>
    <row r="26" spans="1:3">
      <c r="A26" s="89" t="s">
        <v>120</v>
      </c>
      <c r="B26" s="47" t="s">
        <v>121</v>
      </c>
      <c r="C26" s="90"/>
    </row>
    <row r="27" spans="1:3">
      <c r="A27" s="89"/>
      <c r="B27" s="48" t="s">
        <v>135</v>
      </c>
      <c r="C27" s="90"/>
    </row>
    <row r="28" spans="1:3">
      <c r="A28" s="94" t="s">
        <v>123</v>
      </c>
      <c r="B28" s="41" t="s">
        <v>136</v>
      </c>
      <c r="C28" s="90"/>
    </row>
    <row r="29" spans="1:3">
      <c r="A29" s="94"/>
      <c r="B29" s="48" t="s">
        <v>137</v>
      </c>
      <c r="C29" s="90"/>
    </row>
    <row r="30" spans="1:3">
      <c r="A30" s="94" t="s">
        <v>127</v>
      </c>
      <c r="B30" s="41" t="s">
        <v>128</v>
      </c>
      <c r="C30" s="90"/>
    </row>
    <row r="31" spans="1:3">
      <c r="A31" s="94"/>
      <c r="B31" s="41" t="s">
        <v>138</v>
      </c>
      <c r="C31" s="90"/>
    </row>
    <row r="32" spans="1:3">
      <c r="A32" s="94"/>
      <c r="B32" s="48" t="s">
        <v>139</v>
      </c>
      <c r="C32" s="90"/>
    </row>
    <row r="33" spans="1:3">
      <c r="A33" s="94" t="s">
        <v>131</v>
      </c>
      <c r="B33" s="41" t="s">
        <v>140</v>
      </c>
      <c r="C33" s="90"/>
    </row>
    <row r="34" spans="1:3">
      <c r="A34" s="94"/>
      <c r="B34" s="41" t="s">
        <v>141</v>
      </c>
      <c r="C34" s="90"/>
    </row>
    <row r="35" spans="1:3">
      <c r="A35" s="94"/>
      <c r="B35" s="48" t="s">
        <v>142</v>
      </c>
      <c r="C35" s="90"/>
    </row>
    <row r="36" spans="1:3">
      <c r="A36" s="94" t="s">
        <v>143</v>
      </c>
      <c r="B36" s="41" t="s">
        <v>144</v>
      </c>
      <c r="C36" s="90"/>
    </row>
    <row r="37" spans="1:3">
      <c r="A37" s="94"/>
      <c r="B37" s="48" t="s">
        <v>145</v>
      </c>
      <c r="C37" s="90"/>
    </row>
    <row r="38" spans="1:3">
      <c r="A38" s="94" t="s">
        <v>146</v>
      </c>
      <c r="B38" s="41" t="s">
        <v>147</v>
      </c>
      <c r="C38" s="90"/>
    </row>
    <row r="39" spans="1:3">
      <c r="A39" s="94"/>
      <c r="B39" s="48" t="s">
        <v>148</v>
      </c>
      <c r="C39" s="90"/>
    </row>
    <row r="40" spans="1:3">
      <c r="A40" s="94" t="s">
        <v>149</v>
      </c>
      <c r="B40" s="41" t="s">
        <v>150</v>
      </c>
      <c r="C40" s="90"/>
    </row>
    <row r="41" spans="1:3">
      <c r="A41" s="94"/>
      <c r="B41" s="48" t="s">
        <v>151</v>
      </c>
      <c r="C41" s="90"/>
    </row>
    <row r="42" spans="1:3">
      <c r="A42" s="49"/>
      <c r="B42" s="50"/>
      <c r="C42" s="51"/>
    </row>
    <row r="43" spans="1:3">
      <c r="A43" s="49"/>
      <c r="B43" s="50"/>
      <c r="C43" s="51"/>
    </row>
    <row r="44" spans="1:3">
      <c r="A44" s="95" t="s">
        <v>152</v>
      </c>
      <c r="B44" s="95"/>
      <c r="C44" s="95"/>
    </row>
    <row r="45" spans="1:3">
      <c r="A45" s="41" t="s">
        <v>153</v>
      </c>
    </row>
    <row r="46" spans="1:3">
      <c r="A46" s="41" t="s">
        <v>154</v>
      </c>
    </row>
    <row r="47" spans="1:3">
      <c r="A47" s="41" t="s">
        <v>155</v>
      </c>
    </row>
    <row r="48" spans="1:3">
      <c r="A48" s="41" t="s">
        <v>156</v>
      </c>
    </row>
    <row r="49" spans="1:1">
      <c r="A49" s="41" t="s">
        <v>157</v>
      </c>
    </row>
    <row r="50" spans="1:1">
      <c r="A50" s="41" t="s">
        <v>158</v>
      </c>
    </row>
  </sheetData>
  <mergeCells count="27">
    <mergeCell ref="A44:C44"/>
    <mergeCell ref="A36:A37"/>
    <mergeCell ref="C36:C37"/>
    <mergeCell ref="A38:A39"/>
    <mergeCell ref="C38:C39"/>
    <mergeCell ref="A40:A41"/>
    <mergeCell ref="C40:C41"/>
    <mergeCell ref="A28:A29"/>
    <mergeCell ref="C28:C29"/>
    <mergeCell ref="A30:A32"/>
    <mergeCell ref="C30:C32"/>
    <mergeCell ref="A33:A35"/>
    <mergeCell ref="C33:C35"/>
    <mergeCell ref="A26:A27"/>
    <mergeCell ref="C26:C27"/>
    <mergeCell ref="A1:C1"/>
    <mergeCell ref="A2:C2"/>
    <mergeCell ref="A11:C11"/>
    <mergeCell ref="A13:A14"/>
    <mergeCell ref="C13:C14"/>
    <mergeCell ref="A15:A17"/>
    <mergeCell ref="C15:C17"/>
    <mergeCell ref="A18:A20"/>
    <mergeCell ref="C18:C20"/>
    <mergeCell ref="A21:A22"/>
    <mergeCell ref="C21:C22"/>
    <mergeCell ref="A24:C2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0D997-56EF-48ED-ACEE-BEEBF8626ECA}">
  <dimension ref="A1:L155"/>
  <sheetViews>
    <sheetView tabSelected="1" workbookViewId="0">
      <selection activeCell="D2" sqref="D2"/>
    </sheetView>
  </sheetViews>
  <sheetFormatPr defaultRowHeight="14.4"/>
  <cols>
    <col min="1" max="1" width="42.109375" customWidth="1"/>
    <col min="2" max="3" width="15.44140625" customWidth="1"/>
    <col min="4" max="4" width="18.5546875" style="10" customWidth="1"/>
    <col min="5" max="12" width="18.5546875" customWidth="1"/>
  </cols>
  <sheetData>
    <row r="1" spans="1:4" ht="28.8">
      <c r="A1" s="2" t="s">
        <v>14</v>
      </c>
      <c r="B1" t="s">
        <v>173</v>
      </c>
      <c r="D1" s="85" t="s">
        <v>178</v>
      </c>
    </row>
    <row r="3" spans="1:4">
      <c r="A3" s="25" t="s">
        <v>42</v>
      </c>
    </row>
    <row r="4" spans="1:4">
      <c r="A4" s="25" t="s">
        <v>43</v>
      </c>
    </row>
    <row r="5" spans="1:4">
      <c r="A5" s="25" t="s">
        <v>90</v>
      </c>
    </row>
    <row r="6" spans="1:4">
      <c r="A6" s="25" t="s">
        <v>91</v>
      </c>
    </row>
    <row r="7" spans="1:4">
      <c r="A7" s="25" t="s">
        <v>92</v>
      </c>
    </row>
    <row r="10" spans="1:4">
      <c r="A10" t="s">
        <v>18</v>
      </c>
    </row>
    <row r="11" spans="1:4">
      <c r="A11" t="s">
        <v>15</v>
      </c>
    </row>
    <row r="12" spans="1:4">
      <c r="A12" s="3" t="s">
        <v>16</v>
      </c>
    </row>
    <row r="15" spans="1:4">
      <c r="A15" s="2" t="s">
        <v>49</v>
      </c>
    </row>
    <row r="16" spans="1:4">
      <c r="A16" t="s">
        <v>77</v>
      </c>
    </row>
    <row r="17" spans="1:5">
      <c r="A17" t="s">
        <v>105</v>
      </c>
    </row>
    <row r="18" spans="1:5">
      <c r="A18" t="s">
        <v>84</v>
      </c>
    </row>
    <row r="19" spans="1:5">
      <c r="A19" t="s">
        <v>79</v>
      </c>
    </row>
    <row r="20" spans="1:5">
      <c r="A20" t="s">
        <v>87</v>
      </c>
    </row>
    <row r="21" spans="1:5">
      <c r="A21" t="s">
        <v>78</v>
      </c>
    </row>
    <row r="22" spans="1:5">
      <c r="A22" s="25" t="s">
        <v>161</v>
      </c>
    </row>
    <row r="23" spans="1:5">
      <c r="A23" t="s">
        <v>89</v>
      </c>
    </row>
    <row r="24" spans="1:5">
      <c r="A24" t="s">
        <v>76</v>
      </c>
    </row>
    <row r="25" spans="1:5">
      <c r="A25" s="25" t="s">
        <v>175</v>
      </c>
    </row>
    <row r="28" spans="1:5">
      <c r="A28" s="2" t="s">
        <v>48</v>
      </c>
    </row>
    <row r="29" spans="1:5">
      <c r="A29" s="25" t="s">
        <v>177</v>
      </c>
      <c r="B29" s="11"/>
      <c r="C29" s="11"/>
      <c r="E29" s="11"/>
    </row>
    <row r="30" spans="1:5">
      <c r="A30" t="s">
        <v>80</v>
      </c>
    </row>
    <row r="31" spans="1:5">
      <c r="A31" t="s">
        <v>81</v>
      </c>
    </row>
    <row r="32" spans="1:5">
      <c r="A32" t="s">
        <v>82</v>
      </c>
    </row>
    <row r="33" spans="1:12">
      <c r="A33" s="3"/>
    </row>
    <row r="34" spans="1:12">
      <c r="A34" s="2" t="s">
        <v>59</v>
      </c>
    </row>
    <row r="35" spans="1:12">
      <c r="A35" s="17"/>
    </row>
    <row r="36" spans="1:12">
      <c r="A36" t="s">
        <v>83</v>
      </c>
    </row>
    <row r="37" spans="1:12" ht="14.4" customHeight="1">
      <c r="A37" s="68" t="s">
        <v>166</v>
      </c>
      <c r="B37" s="75"/>
      <c r="C37" s="75"/>
      <c r="D37" s="76"/>
      <c r="E37" s="75"/>
      <c r="I37" s="25"/>
      <c r="J37" s="87" t="s">
        <v>176</v>
      </c>
      <c r="L37" s="97" t="s">
        <v>51</v>
      </c>
    </row>
    <row r="38" spans="1:12" ht="15" customHeight="1">
      <c r="D38" s="87" t="s">
        <v>169</v>
      </c>
      <c r="E38" s="87" t="s">
        <v>170</v>
      </c>
      <c r="F38" s="87" t="s">
        <v>171</v>
      </c>
      <c r="G38" s="87" t="s">
        <v>162</v>
      </c>
      <c r="H38" s="87" t="s">
        <v>164</v>
      </c>
      <c r="I38" s="87" t="s">
        <v>163</v>
      </c>
      <c r="J38" s="87"/>
      <c r="K38" s="97" t="s">
        <v>50</v>
      </c>
      <c r="L38" s="97"/>
    </row>
    <row r="39" spans="1:12" s="11" customFormat="1" ht="88.5" customHeight="1">
      <c r="A39" s="84" t="s">
        <v>172</v>
      </c>
      <c r="B39" s="19" t="s">
        <v>12</v>
      </c>
      <c r="D39" s="88"/>
      <c r="E39" s="88"/>
      <c r="F39" s="88"/>
      <c r="G39" s="88"/>
      <c r="H39" s="88"/>
      <c r="I39" s="88"/>
      <c r="J39" s="88"/>
      <c r="K39" s="98"/>
      <c r="L39" s="98"/>
    </row>
    <row r="40" spans="1:12">
      <c r="A40" s="1" t="s">
        <v>0</v>
      </c>
      <c r="B40" s="63">
        <f t="shared" ref="B40:B51" si="0">SUM(D40:I40)-SUM(J40:L40)</f>
        <v>305000</v>
      </c>
      <c r="D40" s="61">
        <v>300000</v>
      </c>
      <c r="E40" s="61">
        <v>1000</v>
      </c>
      <c r="F40" s="61">
        <v>1000</v>
      </c>
      <c r="G40" s="61">
        <v>2000</v>
      </c>
      <c r="H40" s="61">
        <v>10000</v>
      </c>
      <c r="I40" s="61">
        <v>2000</v>
      </c>
      <c r="J40" s="61">
        <v>10000</v>
      </c>
      <c r="K40" s="61">
        <v>500</v>
      </c>
      <c r="L40" s="61">
        <v>500</v>
      </c>
    </row>
    <row r="41" spans="1:12">
      <c r="A41" s="1" t="s">
        <v>1</v>
      </c>
      <c r="B41" s="63">
        <f t="shared" si="0"/>
        <v>305000</v>
      </c>
      <c r="D41" s="61">
        <v>300000</v>
      </c>
      <c r="E41" s="61">
        <v>1000</v>
      </c>
      <c r="F41" s="61">
        <v>1000</v>
      </c>
      <c r="G41" s="61">
        <v>2000</v>
      </c>
      <c r="H41" s="61">
        <v>10000</v>
      </c>
      <c r="I41" s="61">
        <v>2000</v>
      </c>
      <c r="J41" s="61">
        <v>10000</v>
      </c>
      <c r="K41" s="61">
        <v>500</v>
      </c>
      <c r="L41" s="61">
        <v>500</v>
      </c>
    </row>
    <row r="42" spans="1:12">
      <c r="A42" s="1" t="s">
        <v>2</v>
      </c>
      <c r="B42" s="63">
        <f t="shared" si="0"/>
        <v>305000</v>
      </c>
      <c r="D42" s="61">
        <v>300000</v>
      </c>
      <c r="E42" s="61">
        <v>1000</v>
      </c>
      <c r="F42" s="61">
        <v>1000</v>
      </c>
      <c r="G42" s="61">
        <v>2000</v>
      </c>
      <c r="H42" s="61">
        <v>10000</v>
      </c>
      <c r="I42" s="61">
        <v>2000</v>
      </c>
      <c r="J42" s="61">
        <v>10000</v>
      </c>
      <c r="K42" s="61">
        <v>500</v>
      </c>
      <c r="L42" s="61">
        <v>500</v>
      </c>
    </row>
    <row r="43" spans="1:12">
      <c r="A43" s="1" t="s">
        <v>3</v>
      </c>
      <c r="B43" s="63">
        <f t="shared" si="0"/>
        <v>305000</v>
      </c>
      <c r="D43" s="61">
        <v>300000</v>
      </c>
      <c r="E43" s="61">
        <v>1000</v>
      </c>
      <c r="F43" s="61">
        <v>1000</v>
      </c>
      <c r="G43" s="61">
        <v>2000</v>
      </c>
      <c r="H43" s="61">
        <v>10000</v>
      </c>
      <c r="I43" s="61">
        <v>2000</v>
      </c>
      <c r="J43" s="61">
        <v>10000</v>
      </c>
      <c r="K43" s="61">
        <v>500</v>
      </c>
      <c r="L43" s="61">
        <v>500</v>
      </c>
    </row>
    <row r="44" spans="1:12">
      <c r="A44" s="1" t="s">
        <v>4</v>
      </c>
      <c r="B44" s="63">
        <f t="shared" si="0"/>
        <v>305000</v>
      </c>
      <c r="D44" s="61">
        <v>300000</v>
      </c>
      <c r="E44" s="61">
        <v>1000</v>
      </c>
      <c r="F44" s="61">
        <v>1000</v>
      </c>
      <c r="G44" s="61">
        <v>2000</v>
      </c>
      <c r="H44" s="61">
        <v>10000</v>
      </c>
      <c r="I44" s="61">
        <v>2000</v>
      </c>
      <c r="J44" s="61">
        <v>10000</v>
      </c>
      <c r="K44" s="61">
        <v>500</v>
      </c>
      <c r="L44" s="61">
        <v>500</v>
      </c>
    </row>
    <row r="45" spans="1:12">
      <c r="A45" s="1" t="s">
        <v>5</v>
      </c>
      <c r="B45" s="63">
        <f t="shared" si="0"/>
        <v>305000</v>
      </c>
      <c r="D45" s="61">
        <v>300000</v>
      </c>
      <c r="E45" s="61">
        <v>1000</v>
      </c>
      <c r="F45" s="61">
        <v>1000</v>
      </c>
      <c r="G45" s="61">
        <v>2000</v>
      </c>
      <c r="H45" s="61">
        <v>10000</v>
      </c>
      <c r="I45" s="61">
        <v>2000</v>
      </c>
      <c r="J45" s="61">
        <v>10000</v>
      </c>
      <c r="K45" s="61">
        <v>500</v>
      </c>
      <c r="L45" s="61">
        <v>500</v>
      </c>
    </row>
    <row r="46" spans="1:12">
      <c r="A46" s="1" t="s">
        <v>6</v>
      </c>
      <c r="B46" s="63">
        <f t="shared" si="0"/>
        <v>305000</v>
      </c>
      <c r="D46" s="61">
        <v>300000</v>
      </c>
      <c r="E46" s="61">
        <v>1000</v>
      </c>
      <c r="F46" s="61">
        <v>1000</v>
      </c>
      <c r="G46" s="61">
        <v>2000</v>
      </c>
      <c r="H46" s="61">
        <v>10000</v>
      </c>
      <c r="I46" s="61">
        <v>2000</v>
      </c>
      <c r="J46" s="61">
        <v>10000</v>
      </c>
      <c r="K46" s="61">
        <v>500</v>
      </c>
      <c r="L46" s="61">
        <v>500</v>
      </c>
    </row>
    <row r="47" spans="1:12">
      <c r="A47" s="1" t="s">
        <v>7</v>
      </c>
      <c r="B47" s="63">
        <f t="shared" si="0"/>
        <v>305000</v>
      </c>
      <c r="D47" s="61">
        <v>300000</v>
      </c>
      <c r="E47" s="61">
        <v>1000</v>
      </c>
      <c r="F47" s="61">
        <v>1000</v>
      </c>
      <c r="G47" s="61">
        <v>2000</v>
      </c>
      <c r="H47" s="61">
        <v>10000</v>
      </c>
      <c r="I47" s="61">
        <v>2000</v>
      </c>
      <c r="J47" s="61">
        <v>10000</v>
      </c>
      <c r="K47" s="61">
        <v>500</v>
      </c>
      <c r="L47" s="61">
        <v>500</v>
      </c>
    </row>
    <row r="48" spans="1:12">
      <c r="A48" s="1" t="s">
        <v>8</v>
      </c>
      <c r="B48" s="63">
        <f t="shared" si="0"/>
        <v>305000</v>
      </c>
      <c r="D48" s="61">
        <v>300000</v>
      </c>
      <c r="E48" s="61">
        <v>1000</v>
      </c>
      <c r="F48" s="61">
        <v>1000</v>
      </c>
      <c r="G48" s="61">
        <v>2000</v>
      </c>
      <c r="H48" s="61">
        <v>10000</v>
      </c>
      <c r="I48" s="61">
        <v>2000</v>
      </c>
      <c r="J48" s="61">
        <v>10000</v>
      </c>
      <c r="K48" s="61">
        <v>500</v>
      </c>
      <c r="L48" s="61">
        <v>500</v>
      </c>
    </row>
    <row r="49" spans="1:12">
      <c r="A49" s="1" t="s">
        <v>9</v>
      </c>
      <c r="B49" s="63">
        <f t="shared" si="0"/>
        <v>305000</v>
      </c>
      <c r="D49" s="61">
        <v>300000</v>
      </c>
      <c r="E49" s="61">
        <v>1000</v>
      </c>
      <c r="F49" s="61">
        <v>1000</v>
      </c>
      <c r="G49" s="61">
        <v>2000</v>
      </c>
      <c r="H49" s="61">
        <v>10000</v>
      </c>
      <c r="I49" s="61">
        <v>2000</v>
      </c>
      <c r="J49" s="61">
        <v>10000</v>
      </c>
      <c r="K49" s="61">
        <v>500</v>
      </c>
      <c r="L49" s="61">
        <v>500</v>
      </c>
    </row>
    <row r="50" spans="1:12">
      <c r="A50" s="1" t="s">
        <v>10</v>
      </c>
      <c r="B50" s="63">
        <f t="shared" si="0"/>
        <v>305000</v>
      </c>
      <c r="D50" s="61">
        <v>300000</v>
      </c>
      <c r="E50" s="61">
        <v>1000</v>
      </c>
      <c r="F50" s="61">
        <v>1000</v>
      </c>
      <c r="G50" s="61">
        <v>2000</v>
      </c>
      <c r="H50" s="61">
        <v>10000</v>
      </c>
      <c r="I50" s="61">
        <v>2000</v>
      </c>
      <c r="J50" s="61">
        <v>10000</v>
      </c>
      <c r="K50" s="61">
        <v>500</v>
      </c>
      <c r="L50" s="61">
        <v>500</v>
      </c>
    </row>
    <row r="51" spans="1:12">
      <c r="A51" s="1" t="s">
        <v>11</v>
      </c>
      <c r="B51" s="63">
        <f t="shared" si="0"/>
        <v>305000</v>
      </c>
      <c r="D51" s="62">
        <v>300000</v>
      </c>
      <c r="E51" s="62">
        <v>1000</v>
      </c>
      <c r="F51" s="62">
        <v>1000</v>
      </c>
      <c r="G51" s="62">
        <v>2000</v>
      </c>
      <c r="H51" s="62">
        <v>10000</v>
      </c>
      <c r="I51" s="62">
        <v>2000</v>
      </c>
      <c r="J51" s="62">
        <v>10000</v>
      </c>
      <c r="K51" s="62">
        <v>500</v>
      </c>
      <c r="L51" s="62">
        <v>500</v>
      </c>
    </row>
    <row r="52" spans="1:12">
      <c r="D52" s="74">
        <f>SUM(D40:D51)</f>
        <v>3600000</v>
      </c>
      <c r="E52" s="74">
        <f t="shared" ref="E52:L52" si="1">SUM(E40:E51)</f>
        <v>12000</v>
      </c>
      <c r="F52" s="74">
        <f t="shared" si="1"/>
        <v>12000</v>
      </c>
      <c r="G52" s="74">
        <f t="shared" si="1"/>
        <v>24000</v>
      </c>
      <c r="H52" s="74">
        <f t="shared" si="1"/>
        <v>120000</v>
      </c>
      <c r="I52" s="74">
        <f t="shared" si="1"/>
        <v>24000</v>
      </c>
      <c r="J52" s="74">
        <f t="shared" si="1"/>
        <v>120000</v>
      </c>
      <c r="K52" s="74">
        <f t="shared" si="1"/>
        <v>6000</v>
      </c>
      <c r="L52" s="74">
        <f t="shared" si="1"/>
        <v>6000</v>
      </c>
    </row>
    <row r="54" spans="1:12">
      <c r="B54" s="65">
        <f>AVERAGE(B40:B51)</f>
        <v>305000</v>
      </c>
      <c r="C54" t="s">
        <v>13</v>
      </c>
      <c r="D54" s="11"/>
    </row>
    <row r="55" spans="1:12" ht="15" thickBot="1">
      <c r="B55" s="6">
        <v>2.5</v>
      </c>
      <c r="D55" s="11"/>
    </row>
    <row r="56" spans="1:12">
      <c r="B56" s="65">
        <f>B54*B55</f>
        <v>762500</v>
      </c>
      <c r="C56" t="s">
        <v>19</v>
      </c>
      <c r="D56" s="11"/>
    </row>
    <row r="58" spans="1:12">
      <c r="A58" s="7" t="s">
        <v>165</v>
      </c>
      <c r="B58" s="65">
        <v>10000000</v>
      </c>
      <c r="D58" s="11"/>
    </row>
    <row r="59" spans="1:12" ht="15" thickBot="1">
      <c r="D59" s="11"/>
    </row>
    <row r="60" spans="1:12" ht="15" thickBot="1">
      <c r="B60" s="66">
        <f>IF(B56&gt;B58,B58,B56)</f>
        <v>762500</v>
      </c>
      <c r="C60" s="2" t="s">
        <v>17</v>
      </c>
      <c r="D60" s="11"/>
    </row>
    <row r="63" spans="1:12">
      <c r="D63" s="12"/>
    </row>
    <row r="64" spans="1:12">
      <c r="A64" s="2" t="s">
        <v>46</v>
      </c>
      <c r="D64" s="12"/>
    </row>
    <row r="65" spans="1:12">
      <c r="A65" t="s">
        <v>44</v>
      </c>
      <c r="D65" s="12"/>
    </row>
    <row r="66" spans="1:12">
      <c r="A66" t="s">
        <v>45</v>
      </c>
      <c r="D66" s="12"/>
    </row>
    <row r="68" spans="1:12">
      <c r="A68" t="s">
        <v>47</v>
      </c>
      <c r="D68" s="11"/>
    </row>
    <row r="69" spans="1:12">
      <c r="A69" t="s">
        <v>20</v>
      </c>
      <c r="B69" s="69">
        <v>600000</v>
      </c>
      <c r="C69" t="s">
        <v>53</v>
      </c>
      <c r="D69" s="11"/>
      <c r="E69" s="25" t="s">
        <v>168</v>
      </c>
    </row>
    <row r="70" spans="1:12">
      <c r="A70" t="s">
        <v>21</v>
      </c>
      <c r="B70" s="69">
        <v>10000</v>
      </c>
      <c r="C70" t="s">
        <v>53</v>
      </c>
      <c r="D70" s="11"/>
      <c r="E70" s="25" t="s">
        <v>168</v>
      </c>
    </row>
    <row r="71" spans="1:12">
      <c r="A71" t="s">
        <v>22</v>
      </c>
      <c r="B71" s="69">
        <v>50000</v>
      </c>
      <c r="C71" t="s">
        <v>53</v>
      </c>
      <c r="D71" s="11"/>
      <c r="E71" s="25" t="s">
        <v>168</v>
      </c>
    </row>
    <row r="72" spans="1:12">
      <c r="A72" t="s">
        <v>23</v>
      </c>
      <c r="B72" s="70">
        <v>5000</v>
      </c>
      <c r="C72" t="s">
        <v>53</v>
      </c>
      <c r="E72" s="25" t="s">
        <v>168</v>
      </c>
    </row>
    <row r="73" spans="1:12" s="10" customFormat="1" ht="14.25" customHeight="1">
      <c r="A73"/>
      <c r="B73" s="15">
        <f>SUM(B69:B72)</f>
        <v>665000</v>
      </c>
      <c r="C73" t="s">
        <v>56</v>
      </c>
      <c r="E73"/>
      <c r="F73"/>
      <c r="G73"/>
      <c r="H73"/>
      <c r="I73"/>
      <c r="J73"/>
      <c r="K73"/>
      <c r="L73"/>
    </row>
    <row r="74" spans="1:12" s="10" customFormat="1" ht="14.25" customHeight="1">
      <c r="A74"/>
      <c r="B74" s="15"/>
      <c r="C74"/>
      <c r="E74"/>
      <c r="F74"/>
      <c r="G74"/>
      <c r="H74"/>
      <c r="I74"/>
      <c r="J74"/>
      <c r="K74"/>
      <c r="L74"/>
    </row>
    <row r="75" spans="1:12" s="10" customFormat="1" ht="14.25" customHeight="1">
      <c r="A75" t="s">
        <v>54</v>
      </c>
      <c r="B75" s="16">
        <f>+B60</f>
        <v>762500</v>
      </c>
      <c r="C75" t="s">
        <v>55</v>
      </c>
      <c r="E75"/>
      <c r="F75"/>
      <c r="G75"/>
      <c r="H75"/>
      <c r="I75"/>
      <c r="J75"/>
      <c r="K75"/>
      <c r="L75"/>
    </row>
    <row r="76" spans="1:12" s="10" customFormat="1" ht="14.25" customHeight="1">
      <c r="A76" t="s">
        <v>57</v>
      </c>
      <c r="B76" s="15">
        <f>IF(B60&gt;B73,B73,B60)</f>
        <v>665000</v>
      </c>
      <c r="C76" t="s">
        <v>58</v>
      </c>
      <c r="E76"/>
      <c r="F76"/>
      <c r="G76"/>
      <c r="H76"/>
      <c r="I76"/>
      <c r="J76"/>
      <c r="K76"/>
      <c r="L76"/>
    </row>
    <row r="77" spans="1:12" s="10" customFormat="1" ht="14.25" customHeight="1">
      <c r="A77"/>
      <c r="B77" s="15"/>
      <c r="C77"/>
      <c r="E77"/>
      <c r="F77"/>
      <c r="G77"/>
      <c r="H77"/>
      <c r="I77"/>
      <c r="J77"/>
      <c r="K77"/>
      <c r="L77"/>
    </row>
    <row r="79" spans="1:12" s="10" customFormat="1">
      <c r="A79" t="s">
        <v>41</v>
      </c>
      <c r="B79"/>
      <c r="C79"/>
      <c r="E79"/>
      <c r="F79"/>
      <c r="G79"/>
      <c r="H79"/>
      <c r="I79"/>
      <c r="J79"/>
      <c r="K79"/>
      <c r="L79"/>
    </row>
    <row r="80" spans="1:12" s="10" customFormat="1">
      <c r="A80" t="s">
        <v>85</v>
      </c>
      <c r="B80"/>
      <c r="C80"/>
      <c r="E80"/>
      <c r="F80"/>
      <c r="G80"/>
      <c r="H80"/>
      <c r="I80"/>
      <c r="J80"/>
      <c r="K80"/>
      <c r="L80"/>
    </row>
    <row r="81" spans="1:12" s="10" customFormat="1">
      <c r="A81" t="s">
        <v>86</v>
      </c>
      <c r="B81"/>
      <c r="C81"/>
      <c r="E81"/>
      <c r="F81"/>
      <c r="G81"/>
      <c r="H81"/>
      <c r="I81"/>
      <c r="J81"/>
      <c r="K81"/>
      <c r="L81"/>
    </row>
    <row r="83" spans="1:12">
      <c r="A83" s="44"/>
    </row>
    <row r="84" spans="1:12">
      <c r="A84" s="44" t="s">
        <v>103</v>
      </c>
    </row>
    <row r="85" spans="1:12" s="10" customFormat="1">
      <c r="B85"/>
      <c r="C85"/>
      <c r="E85"/>
      <c r="F85"/>
      <c r="G85"/>
      <c r="H85"/>
      <c r="I85"/>
      <c r="J85"/>
      <c r="K85"/>
      <c r="L85"/>
    </row>
    <row r="86" spans="1:12">
      <c r="A86" t="s">
        <v>38</v>
      </c>
    </row>
    <row r="87" spans="1:12" s="10" customFormat="1">
      <c r="A87" t="s">
        <v>60</v>
      </c>
      <c r="B87"/>
      <c r="C87"/>
      <c r="E87"/>
      <c r="F87"/>
      <c r="G87"/>
      <c r="H87"/>
      <c r="I87"/>
      <c r="J87"/>
      <c r="K87"/>
      <c r="L87"/>
    </row>
    <row r="89" spans="1:12" s="10" customFormat="1">
      <c r="A89" t="s">
        <v>74</v>
      </c>
      <c r="B89"/>
      <c r="C89"/>
      <c r="E89"/>
      <c r="F89"/>
      <c r="G89"/>
      <c r="H89"/>
      <c r="I89"/>
      <c r="J89"/>
      <c r="K89"/>
      <c r="L89"/>
    </row>
    <row r="90" spans="1:12" s="10" customFormat="1">
      <c r="A90" t="s">
        <v>75</v>
      </c>
      <c r="B90"/>
      <c r="C90"/>
      <c r="E90"/>
      <c r="F90"/>
      <c r="G90"/>
      <c r="H90"/>
      <c r="I90"/>
      <c r="J90"/>
      <c r="K90"/>
      <c r="L90"/>
    </row>
    <row r="91" spans="1:12">
      <c r="A91" s="14"/>
    </row>
    <row r="92" spans="1:12">
      <c r="A92" s="13" t="s">
        <v>52</v>
      </c>
      <c r="B92" s="13" t="s">
        <v>32</v>
      </c>
    </row>
    <row r="93" spans="1:12">
      <c r="A93" s="7" t="s">
        <v>24</v>
      </c>
      <c r="B93" s="8">
        <v>100</v>
      </c>
    </row>
    <row r="94" spans="1:12">
      <c r="A94" s="7" t="s">
        <v>25</v>
      </c>
      <c r="B94" s="8">
        <v>100</v>
      </c>
      <c r="D94" s="11"/>
    </row>
    <row r="95" spans="1:12">
      <c r="A95" s="7" t="s">
        <v>26</v>
      </c>
      <c r="B95" s="8">
        <v>100</v>
      </c>
      <c r="D95" s="11"/>
    </row>
    <row r="96" spans="1:12">
      <c r="A96" s="7" t="s">
        <v>27</v>
      </c>
      <c r="B96" s="8">
        <v>100</v>
      </c>
      <c r="D96" s="11"/>
    </row>
    <row r="97" spans="1:6">
      <c r="A97" s="7" t="s">
        <v>28</v>
      </c>
      <c r="B97" s="8">
        <v>75</v>
      </c>
      <c r="D97" s="11"/>
    </row>
    <row r="98" spans="1:6">
      <c r="A98" s="7" t="s">
        <v>29</v>
      </c>
      <c r="B98" s="8">
        <v>75</v>
      </c>
      <c r="D98" s="11"/>
    </row>
    <row r="99" spans="1:6">
      <c r="A99" s="7" t="s">
        <v>30</v>
      </c>
      <c r="B99" s="8">
        <v>75</v>
      </c>
      <c r="D99" s="11"/>
    </row>
    <row r="100" spans="1:6">
      <c r="A100" s="7" t="s">
        <v>31</v>
      </c>
      <c r="B100" s="8">
        <v>75</v>
      </c>
      <c r="D100" s="11"/>
    </row>
    <row r="101" spans="1:6" ht="15" thickBot="1">
      <c r="D101" s="11"/>
    </row>
    <row r="102" spans="1:6" ht="15" thickBot="1">
      <c r="B102" s="81">
        <f>AVERAGE(B93:B100)</f>
        <v>87.5</v>
      </c>
      <c r="C102" t="s">
        <v>33</v>
      </c>
      <c r="D102" s="11"/>
    </row>
    <row r="105" spans="1:6">
      <c r="A105" s="13" t="s">
        <v>34</v>
      </c>
      <c r="B105" s="13" t="s">
        <v>32</v>
      </c>
      <c r="D105" s="11"/>
    </row>
    <row r="106" spans="1:6" ht="15" thickBot="1">
      <c r="A106" s="1" t="s">
        <v>35</v>
      </c>
      <c r="B106" s="82">
        <f>B129</f>
        <v>97.5</v>
      </c>
      <c r="C106" s="21" t="s">
        <v>61</v>
      </c>
      <c r="D106" s="11"/>
    </row>
    <row r="107" spans="1:6" ht="15" thickBot="1">
      <c r="A107" s="1" t="s">
        <v>36</v>
      </c>
      <c r="B107" s="82">
        <f>C129</f>
        <v>97.5</v>
      </c>
      <c r="C107" s="21" t="s">
        <v>62</v>
      </c>
      <c r="D107" s="11"/>
      <c r="E107" s="66">
        <f>B76*(B102/B112)</f>
        <v>596794.87179487187</v>
      </c>
      <c r="F107" s="2" t="s">
        <v>39</v>
      </c>
    </row>
    <row r="108" spans="1:6" ht="15" thickBot="1">
      <c r="A108" s="1" t="s">
        <v>11</v>
      </c>
      <c r="B108" s="82">
        <f>D129</f>
        <v>97.5</v>
      </c>
      <c r="C108" s="21" t="s">
        <v>63</v>
      </c>
      <c r="D108" s="11"/>
    </row>
    <row r="109" spans="1:6" ht="15" thickBot="1">
      <c r="A109" s="1" t="s">
        <v>37</v>
      </c>
      <c r="B109" s="82">
        <f>E129</f>
        <v>97.5</v>
      </c>
      <c r="C109" s="21" t="s">
        <v>64</v>
      </c>
      <c r="D109" s="11"/>
      <c r="E109" s="66">
        <f>(B76*(B102/B119))</f>
        <v>612500</v>
      </c>
      <c r="F109" s="2" t="s">
        <v>40</v>
      </c>
    </row>
    <row r="110" spans="1:6">
      <c r="A110" s="1" t="s">
        <v>9</v>
      </c>
      <c r="B110" s="82">
        <f>F129</f>
        <v>97.5</v>
      </c>
      <c r="C110" s="21" t="s">
        <v>65</v>
      </c>
    </row>
    <row r="111" spans="1:6" ht="15" thickBot="1"/>
    <row r="112" spans="1:6" ht="15" thickBot="1">
      <c r="B112" s="81">
        <f>AVERAGE(B106:B110)</f>
        <v>97.5</v>
      </c>
      <c r="C112" t="s">
        <v>33</v>
      </c>
    </row>
    <row r="115" spans="1:7">
      <c r="A115" s="13" t="s">
        <v>34</v>
      </c>
      <c r="B115" s="13" t="s">
        <v>32</v>
      </c>
    </row>
    <row r="116" spans="1:7">
      <c r="A116" s="1" t="s">
        <v>2</v>
      </c>
      <c r="B116" s="11">
        <f>B139</f>
        <v>100</v>
      </c>
      <c r="C116" s="21" t="s">
        <v>70</v>
      </c>
    </row>
    <row r="117" spans="1:7">
      <c r="A117" s="1" t="s">
        <v>1</v>
      </c>
      <c r="B117" s="11">
        <f>C139</f>
        <v>90</v>
      </c>
      <c r="C117" s="21" t="s">
        <v>71</v>
      </c>
    </row>
    <row r="118" spans="1:7" ht="15" thickBot="1"/>
    <row r="119" spans="1:7" ht="15" thickBot="1">
      <c r="B119" s="9">
        <f>AVERAGE(B116:B117)</f>
        <v>95</v>
      </c>
      <c r="C119" t="s">
        <v>33</v>
      </c>
    </row>
    <row r="123" spans="1:7" ht="15" customHeight="1">
      <c r="B123" s="96" t="s">
        <v>72</v>
      </c>
      <c r="C123" s="96"/>
      <c r="D123" s="96"/>
      <c r="E123" s="96"/>
      <c r="F123" s="96"/>
    </row>
    <row r="124" spans="1:7">
      <c r="B124" s="20" t="s">
        <v>35</v>
      </c>
      <c r="C124" s="20" t="s">
        <v>36</v>
      </c>
      <c r="D124" s="20" t="s">
        <v>11</v>
      </c>
      <c r="E124" s="20" t="s">
        <v>37</v>
      </c>
      <c r="F124" s="20" t="s">
        <v>9</v>
      </c>
      <c r="G124" s="14"/>
    </row>
    <row r="125" spans="1:7">
      <c r="A125" t="s">
        <v>66</v>
      </c>
      <c r="B125" s="8">
        <v>100</v>
      </c>
      <c r="C125" s="8">
        <v>100</v>
      </c>
      <c r="D125" s="8">
        <v>100</v>
      </c>
      <c r="E125" s="8">
        <v>100</v>
      </c>
      <c r="F125" s="8">
        <v>100</v>
      </c>
      <c r="G125" s="14"/>
    </row>
    <row r="126" spans="1:7">
      <c r="A126" t="s">
        <v>67</v>
      </c>
      <c r="B126" s="8">
        <v>100</v>
      </c>
      <c r="C126" s="8">
        <v>100</v>
      </c>
      <c r="D126" s="8">
        <v>100</v>
      </c>
      <c r="E126" s="8">
        <v>100</v>
      </c>
      <c r="F126" s="8">
        <v>100</v>
      </c>
    </row>
    <row r="127" spans="1:7">
      <c r="A127" t="s">
        <v>68</v>
      </c>
      <c r="B127" s="8">
        <v>95</v>
      </c>
      <c r="C127" s="8">
        <v>95</v>
      </c>
      <c r="D127" s="8">
        <v>95</v>
      </c>
      <c r="E127" s="8">
        <v>95</v>
      </c>
      <c r="F127" s="8">
        <v>95</v>
      </c>
    </row>
    <row r="128" spans="1:7">
      <c r="A128" t="s">
        <v>69</v>
      </c>
      <c r="B128" s="18">
        <v>95</v>
      </c>
      <c r="C128" s="18">
        <v>95</v>
      </c>
      <c r="D128" s="18">
        <v>95</v>
      </c>
      <c r="E128" s="18">
        <v>95</v>
      </c>
      <c r="F128" s="18">
        <v>95</v>
      </c>
    </row>
    <row r="129" spans="1:7">
      <c r="B129" s="83">
        <f>AVERAGE(B125:B128)</f>
        <v>97.5</v>
      </c>
      <c r="C129" s="83">
        <f>AVERAGE(C125:C128)</f>
        <v>97.5</v>
      </c>
      <c r="D129" s="83">
        <f>AVERAGE(D125:D128)</f>
        <v>97.5</v>
      </c>
      <c r="E129" s="83">
        <f>AVERAGE(E125:E128)</f>
        <v>97.5</v>
      </c>
      <c r="F129" s="83">
        <f>AVERAGE(F125:F128)</f>
        <v>97.5</v>
      </c>
    </row>
    <row r="130" spans="1:7">
      <c r="B130" s="22" t="s">
        <v>61</v>
      </c>
      <c r="C130" s="22" t="s">
        <v>62</v>
      </c>
      <c r="D130" s="23" t="s">
        <v>63</v>
      </c>
      <c r="E130" s="22" t="s">
        <v>64</v>
      </c>
      <c r="F130" s="22" t="s">
        <v>65</v>
      </c>
      <c r="G130" s="22"/>
    </row>
    <row r="133" spans="1:7">
      <c r="B133" s="24" t="s">
        <v>73</v>
      </c>
      <c r="C133" s="24"/>
    </row>
    <row r="134" spans="1:7">
      <c r="B134" s="20" t="s">
        <v>2</v>
      </c>
      <c r="C134" s="20" t="s">
        <v>1</v>
      </c>
    </row>
    <row r="135" spans="1:7">
      <c r="A135" t="s">
        <v>66</v>
      </c>
      <c r="B135" s="8">
        <v>100</v>
      </c>
      <c r="C135" s="8">
        <v>90</v>
      </c>
    </row>
    <row r="136" spans="1:7">
      <c r="A136" t="s">
        <v>67</v>
      </c>
      <c r="B136" s="8">
        <v>100</v>
      </c>
      <c r="C136" s="8">
        <v>90</v>
      </c>
    </row>
    <row r="137" spans="1:7">
      <c r="A137" t="s">
        <v>68</v>
      </c>
      <c r="B137" s="8">
        <v>100</v>
      </c>
      <c r="C137" s="8">
        <v>90</v>
      </c>
    </row>
    <row r="138" spans="1:7">
      <c r="A138" t="s">
        <v>69</v>
      </c>
      <c r="B138" s="18">
        <v>100</v>
      </c>
      <c r="C138" s="18">
        <v>90</v>
      </c>
    </row>
    <row r="139" spans="1:7">
      <c r="B139">
        <f>AVERAGE(B135:B138)</f>
        <v>100</v>
      </c>
      <c r="C139">
        <f>AVERAGE(C135:C138)</f>
        <v>90</v>
      </c>
    </row>
    <row r="140" spans="1:7">
      <c r="B140" s="22" t="s">
        <v>70</v>
      </c>
      <c r="C140" s="22" t="s">
        <v>71</v>
      </c>
    </row>
    <row r="142" spans="1:7">
      <c r="A142" s="44" t="s">
        <v>104</v>
      </c>
      <c r="B142" s="25"/>
      <c r="C142" s="25"/>
      <c r="D142" s="26"/>
      <c r="E142" s="25"/>
      <c r="F142" s="25"/>
    </row>
    <row r="143" spans="1:7">
      <c r="A143" s="25"/>
      <c r="B143" s="25"/>
      <c r="C143" s="25"/>
      <c r="D143" s="26"/>
      <c r="E143" s="25"/>
      <c r="F143" s="25"/>
    </row>
    <row r="144" spans="1:7">
      <c r="A144" s="25" t="s">
        <v>99</v>
      </c>
      <c r="B144" s="25"/>
      <c r="C144" s="25"/>
      <c r="D144" s="26"/>
      <c r="E144" s="25"/>
      <c r="F144" s="25"/>
    </row>
    <row r="145" spans="1:6">
      <c r="A145" s="25" t="s">
        <v>95</v>
      </c>
      <c r="B145" s="73">
        <f>100000/12</f>
        <v>8333.3333333333339</v>
      </c>
      <c r="C145" s="25"/>
      <c r="D145" s="26"/>
      <c r="E145" s="25"/>
      <c r="F145" s="25"/>
    </row>
    <row r="146" spans="1:6">
      <c r="A146" s="25" t="s">
        <v>96</v>
      </c>
      <c r="B146" s="73">
        <f>100000/24</f>
        <v>4166.666666666667</v>
      </c>
      <c r="C146" s="25"/>
      <c r="D146" s="26"/>
      <c r="E146" s="25"/>
      <c r="F146" s="25"/>
    </row>
    <row r="147" spans="1:6">
      <c r="A147" s="25" t="s">
        <v>97</v>
      </c>
      <c r="B147" s="73">
        <f>100000/52</f>
        <v>1923.0769230769231</v>
      </c>
      <c r="C147" s="25"/>
      <c r="D147" s="26"/>
      <c r="E147" s="25"/>
      <c r="F147" s="25"/>
    </row>
    <row r="148" spans="1:6" ht="15" thickBot="1">
      <c r="A148" s="25"/>
      <c r="B148" s="25"/>
      <c r="C148" s="25"/>
      <c r="D148" s="26"/>
      <c r="E148" s="25"/>
      <c r="F148" s="25"/>
    </row>
    <row r="149" spans="1:6" ht="15" thickBot="1">
      <c r="A149" s="25"/>
      <c r="B149" s="25"/>
      <c r="C149" s="25"/>
      <c r="D149" s="26"/>
      <c r="E149" s="66">
        <f>E107-B155</f>
        <v>595794.87179487187</v>
      </c>
      <c r="F149" s="2" t="s">
        <v>39</v>
      </c>
    </row>
    <row r="150" spans="1:6" ht="15" thickBot="1">
      <c r="A150" s="25" t="s">
        <v>100</v>
      </c>
      <c r="B150" s="65">
        <v>900000</v>
      </c>
      <c r="C150" s="25"/>
      <c r="D150" s="26"/>
      <c r="E150" s="25"/>
      <c r="F150" s="25"/>
    </row>
    <row r="151" spans="1:6" ht="15" thickBot="1">
      <c r="A151" s="25" t="s">
        <v>98</v>
      </c>
      <c r="B151" s="65">
        <f>B150*0.25</f>
        <v>225000</v>
      </c>
      <c r="C151" s="25"/>
      <c r="D151" s="26"/>
      <c r="E151" s="66">
        <f>E109-B155</f>
        <v>611500</v>
      </c>
      <c r="F151" s="2" t="s">
        <v>40</v>
      </c>
    </row>
    <row r="152" spans="1:6">
      <c r="A152" s="25"/>
      <c r="B152" s="25"/>
      <c r="C152" s="25"/>
      <c r="D152" s="26"/>
      <c r="E152" s="25"/>
      <c r="F152" s="25"/>
    </row>
    <row r="153" spans="1:6">
      <c r="A153" s="42" t="s">
        <v>101</v>
      </c>
      <c r="B153" s="65">
        <v>226000</v>
      </c>
      <c r="C153" s="25"/>
      <c r="D153" s="26"/>
      <c r="E153" s="25"/>
      <c r="F153" s="25"/>
    </row>
    <row r="154" spans="1:6" ht="15" thickBot="1">
      <c r="A154" s="42" t="s">
        <v>102</v>
      </c>
      <c r="B154" s="4"/>
      <c r="C154" s="25"/>
      <c r="D154" s="26"/>
      <c r="E154" s="25"/>
      <c r="F154" s="25"/>
    </row>
    <row r="155" spans="1:6" ht="15" thickBot="1">
      <c r="A155" s="36"/>
      <c r="B155" s="66">
        <f>IF(B153&lt;B151,0,(B153-B151))</f>
        <v>1000</v>
      </c>
      <c r="C155" s="25"/>
      <c r="D155" s="26"/>
      <c r="E155" s="25"/>
      <c r="F155" s="25"/>
    </row>
  </sheetData>
  <mergeCells count="10">
    <mergeCell ref="B123:F123"/>
    <mergeCell ref="J37:J39"/>
    <mergeCell ref="L37:L39"/>
    <mergeCell ref="D38:D39"/>
    <mergeCell ref="E38:E39"/>
    <mergeCell ref="F38:F39"/>
    <mergeCell ref="G38:G39"/>
    <mergeCell ref="H38:H39"/>
    <mergeCell ref="I38:I39"/>
    <mergeCell ref="K38:K3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Calc for clients </vt:lpstr>
      <vt:lpstr>tie out wages</vt:lpstr>
      <vt:lpstr>Documents needed</vt:lpstr>
      <vt:lpstr>Example calc.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Trey Thompson</dc:creator>
  <cp:lastModifiedBy>Stephanie Luke</cp:lastModifiedBy>
  <dcterms:created xsi:type="dcterms:W3CDTF">2020-03-26T19:04:38Z</dcterms:created>
  <dcterms:modified xsi:type="dcterms:W3CDTF">2020-04-01T18:07:13Z</dcterms:modified>
</cp:coreProperties>
</file>